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1715" windowHeight="12450" tabRatio="718" activeTab="2"/>
  </bookViews>
  <sheets>
    <sheet name="Intro" sheetId="16" r:id="rId1"/>
    <sheet name="Rents" sheetId="4" r:id="rId2"/>
    <sheet name="Bachelors" sheetId="15" r:id="rId3"/>
    <sheet name="Chinatown Gateway Plaza" sheetId="5" r:id="rId4"/>
    <sheet name="Chinatown Manor" sheetId="1" r:id="rId5"/>
    <sheet name="Harbor Village" sheetId="6" r:id="rId6"/>
    <sheet name="Kanoa" sheetId="14" r:id="rId7"/>
    <sheet name="Kulana Nani" sheetId="7" r:id="rId8"/>
    <sheet name="Manoa Gardens" sheetId="8" r:id="rId9"/>
    <sheet name="Marin Tower" sheetId="9" r:id="rId10"/>
    <sheet name="Pauahi Hale" sheetId="13" r:id="rId11"/>
    <sheet name="Westlake" sheetId="10" r:id="rId12"/>
    <sheet name="Westloch" sheetId="11" r:id="rId13"/>
    <sheet name="Winston Hale" sheetId="12" r:id="rId14"/>
    <sheet name="HUD Income" sheetId="2" r:id="rId15"/>
  </sheets>
  <definedNames>
    <definedName name="_xlnm.Print_Titles" localSheetId="2">Bachelors!$A:$C,Bachelors!$2:$2</definedName>
  </definedNames>
  <calcPr calcId="145621"/>
</workbook>
</file>

<file path=xl/calcChain.xml><?xml version="1.0" encoding="utf-8"?>
<calcChain xmlns="http://schemas.openxmlformats.org/spreadsheetml/2006/main">
  <c r="AH21" i="5" l="1"/>
  <c r="AG20" i="5"/>
  <c r="B21" i="12" l="1"/>
  <c r="B20" i="12"/>
  <c r="B19" i="12"/>
  <c r="B18" i="12"/>
  <c r="B17" i="12"/>
  <c r="B11" i="12"/>
  <c r="B10" i="12"/>
  <c r="B9" i="12"/>
  <c r="B8" i="12"/>
  <c r="B7" i="12"/>
  <c r="B40" i="11"/>
  <c r="B39" i="11"/>
  <c r="B38" i="11"/>
  <c r="B37" i="11"/>
  <c r="B20" i="11"/>
  <c r="B19" i="11"/>
  <c r="B18" i="11"/>
  <c r="B17" i="11"/>
  <c r="B30" i="11"/>
  <c r="B29" i="11"/>
  <c r="B28" i="11"/>
  <c r="B27" i="11"/>
  <c r="B10" i="11"/>
  <c r="B9" i="11"/>
  <c r="B8" i="11"/>
  <c r="B7" i="11"/>
  <c r="B39" i="10"/>
  <c r="B38" i="10"/>
  <c r="B37" i="10"/>
  <c r="B36" i="10"/>
  <c r="B29" i="10"/>
  <c r="B28" i="10"/>
  <c r="B27" i="10"/>
  <c r="B26" i="10"/>
  <c r="B19" i="10"/>
  <c r="B18" i="10"/>
  <c r="B17" i="10"/>
  <c r="B16" i="10"/>
  <c r="B9" i="10"/>
  <c r="B8" i="10"/>
  <c r="B7" i="10"/>
  <c r="B6" i="10"/>
  <c r="B20" i="13"/>
  <c r="B19" i="13"/>
  <c r="B18" i="13"/>
  <c r="B17" i="13"/>
  <c r="B16" i="13"/>
  <c r="B10" i="13"/>
  <c r="B9" i="13"/>
  <c r="B8" i="13"/>
  <c r="B7" i="13"/>
  <c r="B6" i="13"/>
  <c r="B83" i="9"/>
  <c r="B82" i="9"/>
  <c r="B81" i="9"/>
  <c r="B80" i="9"/>
  <c r="B79" i="9"/>
  <c r="B78" i="9"/>
  <c r="B73" i="9"/>
  <c r="B72" i="9"/>
  <c r="B71" i="9"/>
  <c r="B70" i="9"/>
  <c r="B69" i="9"/>
  <c r="B68" i="9"/>
  <c r="B63" i="9"/>
  <c r="B62" i="9"/>
  <c r="B61" i="9"/>
  <c r="B60" i="9"/>
  <c r="B59" i="9"/>
  <c r="B58" i="9"/>
  <c r="B53" i="9"/>
  <c r="B52" i="9"/>
  <c r="B51" i="9"/>
  <c r="B50" i="9"/>
  <c r="B49" i="9"/>
  <c r="B48" i="9"/>
  <c r="B43" i="9"/>
  <c r="B42" i="9"/>
  <c r="B41" i="9"/>
  <c r="B40" i="9"/>
  <c r="B39" i="9"/>
  <c r="B38" i="9"/>
  <c r="B33" i="9"/>
  <c r="B32" i="9"/>
  <c r="B31" i="9"/>
  <c r="B30" i="9"/>
  <c r="B29" i="9"/>
  <c r="B28" i="9"/>
  <c r="B23" i="9"/>
  <c r="B22" i="9"/>
  <c r="B21" i="9"/>
  <c r="B20" i="9"/>
  <c r="B19" i="9"/>
  <c r="B18" i="9"/>
  <c r="B13" i="9"/>
  <c r="B12" i="9"/>
  <c r="B11" i="9"/>
  <c r="B10" i="9"/>
  <c r="B9" i="9"/>
  <c r="B8" i="9"/>
  <c r="B43" i="8"/>
  <c r="B42" i="8"/>
  <c r="B41" i="8"/>
  <c r="B40" i="8"/>
  <c r="B39" i="8"/>
  <c r="B38" i="8"/>
  <c r="B23" i="8"/>
  <c r="B22" i="8"/>
  <c r="B21" i="8"/>
  <c r="B20" i="8"/>
  <c r="B19" i="8"/>
  <c r="B18" i="8"/>
  <c r="B33" i="8"/>
  <c r="B32" i="8"/>
  <c r="B31" i="8"/>
  <c r="B30" i="8"/>
  <c r="B29" i="8"/>
  <c r="B28" i="8"/>
  <c r="B13" i="8"/>
  <c r="B12" i="8"/>
  <c r="B11" i="8"/>
  <c r="B10" i="8"/>
  <c r="B9" i="8"/>
  <c r="B8" i="8"/>
  <c r="B121" i="7"/>
  <c r="B120" i="7"/>
  <c r="B119" i="7"/>
  <c r="B118" i="7"/>
  <c r="B117" i="7"/>
  <c r="B111" i="7"/>
  <c r="B110" i="7"/>
  <c r="B109" i="7"/>
  <c r="B108" i="7"/>
  <c r="B107" i="7"/>
  <c r="B101" i="7"/>
  <c r="B100" i="7"/>
  <c r="B99" i="7"/>
  <c r="B98" i="7"/>
  <c r="B97" i="7"/>
  <c r="B91" i="7"/>
  <c r="B90" i="7"/>
  <c r="B89" i="7"/>
  <c r="B88" i="7"/>
  <c r="B87" i="7"/>
  <c r="B81" i="7"/>
  <c r="B80" i="7"/>
  <c r="B79" i="7"/>
  <c r="B78" i="7"/>
  <c r="B77" i="7"/>
  <c r="B71" i="7"/>
  <c r="B70" i="7"/>
  <c r="B69" i="7"/>
  <c r="B68" i="7"/>
  <c r="B67" i="7"/>
  <c r="B61" i="7"/>
  <c r="B60" i="7"/>
  <c r="B59" i="7"/>
  <c r="B58" i="7"/>
  <c r="B57" i="7"/>
  <c r="B51" i="7"/>
  <c r="B50" i="7"/>
  <c r="B49" i="7"/>
  <c r="B48" i="7"/>
  <c r="B47" i="7"/>
  <c r="B41" i="7"/>
  <c r="B40" i="7"/>
  <c r="B39" i="7"/>
  <c r="B38" i="7"/>
  <c r="B37" i="7"/>
  <c r="B31" i="7"/>
  <c r="B30" i="7"/>
  <c r="B29" i="7"/>
  <c r="B28" i="7"/>
  <c r="B27" i="7"/>
  <c r="B21" i="7"/>
  <c r="B20" i="7"/>
  <c r="B19" i="7"/>
  <c r="B18" i="7"/>
  <c r="B17" i="7"/>
  <c r="B120" i="14"/>
  <c r="B119" i="14"/>
  <c r="B118" i="14"/>
  <c r="B117" i="14"/>
  <c r="B116" i="14"/>
  <c r="B80" i="14"/>
  <c r="B79" i="14"/>
  <c r="B78" i="14"/>
  <c r="B77" i="14"/>
  <c r="B76" i="14"/>
  <c r="B110" i="14"/>
  <c r="B109" i="14"/>
  <c r="B108" i="14"/>
  <c r="B107" i="14"/>
  <c r="B106" i="14"/>
  <c r="B70" i="14"/>
  <c r="B69" i="14"/>
  <c r="B68" i="14"/>
  <c r="B67" i="14"/>
  <c r="B66" i="14"/>
  <c r="B100" i="14"/>
  <c r="B99" i="14"/>
  <c r="B98" i="14"/>
  <c r="B97" i="14"/>
  <c r="B96" i="14"/>
  <c r="B60" i="14"/>
  <c r="B59" i="14"/>
  <c r="B58" i="14"/>
  <c r="B57" i="14"/>
  <c r="B56" i="14"/>
  <c r="B90" i="14"/>
  <c r="B89" i="14"/>
  <c r="B88" i="14"/>
  <c r="B87" i="14"/>
  <c r="B86" i="14"/>
  <c r="B50" i="14"/>
  <c r="B49" i="14"/>
  <c r="B48" i="14"/>
  <c r="B47" i="14"/>
  <c r="B46" i="14"/>
  <c r="B40" i="14"/>
  <c r="B39" i="14"/>
  <c r="B38" i="14"/>
  <c r="B37" i="14"/>
  <c r="B36" i="14"/>
  <c r="B30" i="14"/>
  <c r="B29" i="14"/>
  <c r="B28" i="14"/>
  <c r="B27" i="14"/>
  <c r="B26" i="14"/>
  <c r="B20" i="14"/>
  <c r="B19" i="14"/>
  <c r="B18" i="14"/>
  <c r="B17" i="14"/>
  <c r="B16" i="14"/>
  <c r="B63" i="6"/>
  <c r="B62" i="6"/>
  <c r="B61" i="6"/>
  <c r="B60" i="6"/>
  <c r="B59" i="6"/>
  <c r="B58" i="6"/>
  <c r="B60" i="15"/>
  <c r="B59" i="15"/>
  <c r="B58" i="15"/>
  <c r="B57" i="15"/>
  <c r="B56" i="15"/>
  <c r="B53" i="6"/>
  <c r="B52" i="6"/>
  <c r="B51" i="6"/>
  <c r="B50" i="6"/>
  <c r="B49" i="6"/>
  <c r="B48" i="6"/>
  <c r="B23" i="5"/>
  <c r="B43" i="6"/>
  <c r="B23" i="6"/>
  <c r="B42" i="6"/>
  <c r="B41" i="6"/>
  <c r="B40" i="6"/>
  <c r="B39" i="6"/>
  <c r="B38" i="6"/>
  <c r="B22" i="6"/>
  <c r="B21" i="6"/>
  <c r="B20" i="6"/>
  <c r="B19" i="6"/>
  <c r="B18" i="6"/>
  <c r="B33" i="6"/>
  <c r="B32" i="6"/>
  <c r="B31" i="6"/>
  <c r="B30" i="6"/>
  <c r="B29" i="6"/>
  <c r="B28" i="6"/>
  <c r="B13" i="6"/>
  <c r="B12" i="6"/>
  <c r="B11" i="6"/>
  <c r="B10" i="6"/>
  <c r="B9" i="6"/>
  <c r="B8" i="6"/>
  <c r="B21" i="1"/>
  <c r="B20" i="1"/>
  <c r="B19" i="1"/>
  <c r="B18" i="1"/>
  <c r="B11" i="1"/>
  <c r="B10" i="1"/>
  <c r="B9" i="1"/>
  <c r="B8" i="1"/>
  <c r="B22" i="5"/>
  <c r="B21" i="5"/>
  <c r="B20" i="5"/>
  <c r="B19" i="5"/>
  <c r="B18" i="5"/>
  <c r="B50" i="15"/>
  <c r="B49" i="15"/>
  <c r="B48" i="15"/>
  <c r="B47" i="15"/>
  <c r="B46" i="15"/>
  <c r="B40" i="15"/>
  <c r="B39" i="15"/>
  <c r="B38" i="15"/>
  <c r="B37" i="15"/>
  <c r="B36" i="15"/>
  <c r="B19" i="15"/>
  <c r="B18" i="15"/>
  <c r="B17" i="15"/>
  <c r="B20" i="15"/>
  <c r="B16" i="15"/>
  <c r="AR56" i="14" l="1"/>
  <c r="AR86" i="14"/>
  <c r="J116" i="14"/>
  <c r="J106" i="14"/>
  <c r="J96" i="14"/>
  <c r="J86" i="14"/>
  <c r="J76" i="14"/>
  <c r="J66" i="14"/>
  <c r="AR120" i="14"/>
  <c r="U120" i="14" s="1"/>
  <c r="K120" i="14"/>
  <c r="J120" i="14"/>
  <c r="AG120" i="14" s="1"/>
  <c r="AR119" i="14"/>
  <c r="U119" i="14" s="1"/>
  <c r="K119" i="14"/>
  <c r="J119" i="14"/>
  <c r="AG119" i="14" s="1"/>
  <c r="AR118" i="14"/>
  <c r="U118" i="14" s="1"/>
  <c r="K118" i="14"/>
  <c r="J118" i="14"/>
  <c r="AR117" i="14"/>
  <c r="U117" i="14" s="1"/>
  <c r="K117" i="14"/>
  <c r="J117" i="14"/>
  <c r="AR116" i="14"/>
  <c r="U116" i="14" s="1"/>
  <c r="K116" i="14"/>
  <c r="AG116" i="14"/>
  <c r="AR110" i="14"/>
  <c r="U110" i="14" s="1"/>
  <c r="K110" i="14"/>
  <c r="J110" i="14"/>
  <c r="AR109" i="14"/>
  <c r="U109" i="14" s="1"/>
  <c r="K109" i="14"/>
  <c r="J109" i="14"/>
  <c r="AG109" i="14" s="1"/>
  <c r="AR108" i="14"/>
  <c r="U108" i="14" s="1"/>
  <c r="K108" i="14"/>
  <c r="J108" i="14"/>
  <c r="AR107" i="14"/>
  <c r="U107" i="14" s="1"/>
  <c r="K107" i="14"/>
  <c r="J107" i="14"/>
  <c r="AR106" i="14"/>
  <c r="U106" i="14" s="1"/>
  <c r="AG106" i="14" s="1"/>
  <c r="K106" i="14"/>
  <c r="AR100" i="14"/>
  <c r="U100" i="14" s="1"/>
  <c r="K100" i="14"/>
  <c r="J100" i="14"/>
  <c r="AR99" i="14"/>
  <c r="U99" i="14" s="1"/>
  <c r="K99" i="14"/>
  <c r="J99" i="14"/>
  <c r="AR98" i="14"/>
  <c r="U98" i="14" s="1"/>
  <c r="K98" i="14"/>
  <c r="J98" i="14"/>
  <c r="AR97" i="14"/>
  <c r="U97" i="14" s="1"/>
  <c r="K97" i="14"/>
  <c r="J97" i="14"/>
  <c r="AR96" i="14"/>
  <c r="U96" i="14" s="1"/>
  <c r="AG96" i="14" s="1"/>
  <c r="K96" i="14"/>
  <c r="AR90" i="14"/>
  <c r="U90" i="14" s="1"/>
  <c r="K90" i="14"/>
  <c r="J90" i="14"/>
  <c r="AR89" i="14"/>
  <c r="U89" i="14" s="1"/>
  <c r="K89" i="14"/>
  <c r="J89" i="14"/>
  <c r="AG89" i="14" s="1"/>
  <c r="AR88" i="14"/>
  <c r="U88" i="14" s="1"/>
  <c r="K88" i="14"/>
  <c r="J88" i="14"/>
  <c r="AR87" i="14"/>
  <c r="U87" i="14" s="1"/>
  <c r="K87" i="14"/>
  <c r="J87" i="14"/>
  <c r="U86" i="14"/>
  <c r="AG86" i="14" s="1"/>
  <c r="K86" i="14"/>
  <c r="L86" i="14" s="1"/>
  <c r="AR80" i="14"/>
  <c r="AS80" i="14" s="1"/>
  <c r="U80" i="14"/>
  <c r="AG80" i="14" s="1"/>
  <c r="J80" i="14"/>
  <c r="K80" i="14" s="1"/>
  <c r="AR79" i="14"/>
  <c r="AS79" i="14" s="1"/>
  <c r="U79" i="14"/>
  <c r="AG79" i="14" s="1"/>
  <c r="J79" i="14"/>
  <c r="K79" i="14" s="1"/>
  <c r="AR78" i="14"/>
  <c r="AS78" i="14" s="1"/>
  <c r="U78" i="14"/>
  <c r="AG78" i="14" s="1"/>
  <c r="J78" i="14"/>
  <c r="K78" i="14" s="1"/>
  <c r="AR77" i="14"/>
  <c r="AS77" i="14" s="1"/>
  <c r="J77" i="14"/>
  <c r="K77" i="14" s="1"/>
  <c r="AR76" i="14"/>
  <c r="AS76" i="14" s="1"/>
  <c r="U76" i="14"/>
  <c r="AG76" i="14" s="1"/>
  <c r="K76" i="14"/>
  <c r="U6" i="14"/>
  <c r="J6" i="14"/>
  <c r="B71" i="4"/>
  <c r="U77" i="14" l="1"/>
  <c r="AG77" i="14" s="1"/>
  <c r="AG110" i="14"/>
  <c r="AG100" i="14"/>
  <c r="AG99" i="14"/>
  <c r="AG90" i="14"/>
  <c r="AG118" i="14"/>
  <c r="AG117" i="14"/>
  <c r="AS116" i="14"/>
  <c r="AS117" i="14"/>
  <c r="AS118" i="14"/>
  <c r="AS119" i="14"/>
  <c r="AS120" i="14"/>
  <c r="L120" i="14"/>
  <c r="L116" i="14"/>
  <c r="L117" i="14"/>
  <c r="L118" i="14"/>
  <c r="L119" i="14"/>
  <c r="AG108" i="14"/>
  <c r="AG107" i="14"/>
  <c r="AS106" i="14"/>
  <c r="AS107" i="14"/>
  <c r="AS108" i="14"/>
  <c r="AS109" i="14"/>
  <c r="AS110" i="14"/>
  <c r="L106" i="14"/>
  <c r="L108" i="14"/>
  <c r="L107" i="14"/>
  <c r="L110" i="14"/>
  <c r="L109" i="14"/>
  <c r="AG98" i="14"/>
  <c r="AG97" i="14"/>
  <c r="AS96" i="14"/>
  <c r="AS97" i="14"/>
  <c r="AS98" i="14"/>
  <c r="AS99" i="14"/>
  <c r="AS100" i="14"/>
  <c r="L97" i="14"/>
  <c r="L98" i="14"/>
  <c r="L100" i="14"/>
  <c r="L96" i="14"/>
  <c r="L99" i="14"/>
  <c r="AG88" i="14"/>
  <c r="M86" i="14"/>
  <c r="AG87" i="14"/>
  <c r="AS86" i="14"/>
  <c r="AS87" i="14"/>
  <c r="AS88" i="14"/>
  <c r="AS89" i="14"/>
  <c r="AS90" i="14"/>
  <c r="L87" i="14"/>
  <c r="L88" i="14"/>
  <c r="L89" i="14"/>
  <c r="L90" i="14"/>
  <c r="L80" i="14"/>
  <c r="V77" i="14"/>
  <c r="AH77" i="14" s="1"/>
  <c r="AT77" i="14"/>
  <c r="L78" i="14"/>
  <c r="V80" i="14"/>
  <c r="AH80" i="14" s="1"/>
  <c r="AT80" i="14"/>
  <c r="L76" i="14"/>
  <c r="V78" i="14"/>
  <c r="AH78" i="14" s="1"/>
  <c r="AT78" i="14"/>
  <c r="L79" i="14"/>
  <c r="V76" i="14"/>
  <c r="AH76" i="14" s="1"/>
  <c r="AT76" i="14"/>
  <c r="L77" i="14"/>
  <c r="V79" i="14"/>
  <c r="AH79" i="14" s="1"/>
  <c r="AT79" i="14"/>
  <c r="AR21" i="12"/>
  <c r="AS21" i="12" s="1"/>
  <c r="J21" i="12"/>
  <c r="K21" i="12" s="1"/>
  <c r="AR20" i="12"/>
  <c r="AS20" i="12" s="1"/>
  <c r="J20" i="12"/>
  <c r="K20" i="12" s="1"/>
  <c r="AR19" i="12"/>
  <c r="AS19" i="12" s="1"/>
  <c r="J19" i="12"/>
  <c r="K19" i="12" s="1"/>
  <c r="AR18" i="12"/>
  <c r="AS18" i="12" s="1"/>
  <c r="J18" i="12"/>
  <c r="K18" i="12" s="1"/>
  <c r="AR17" i="12"/>
  <c r="AS17" i="12" s="1"/>
  <c r="J17" i="12"/>
  <c r="K17" i="12" s="1"/>
  <c r="AR40" i="11"/>
  <c r="AS40" i="11" s="1"/>
  <c r="J40" i="11"/>
  <c r="K40" i="11" s="1"/>
  <c r="AR39" i="11"/>
  <c r="AS39" i="11" s="1"/>
  <c r="J39" i="11"/>
  <c r="K39" i="11" s="1"/>
  <c r="AR38" i="11"/>
  <c r="AS38" i="11" s="1"/>
  <c r="J38" i="11"/>
  <c r="K38" i="11" s="1"/>
  <c r="AR37" i="11"/>
  <c r="AS37" i="11" s="1"/>
  <c r="J37" i="11"/>
  <c r="K37" i="11" s="1"/>
  <c r="AR30" i="11"/>
  <c r="AS30" i="11" s="1"/>
  <c r="J30" i="11"/>
  <c r="K30" i="11" s="1"/>
  <c r="AR29" i="11"/>
  <c r="AS29" i="11" s="1"/>
  <c r="J29" i="11"/>
  <c r="K29" i="11" s="1"/>
  <c r="AR28" i="11"/>
  <c r="AS28" i="11" s="1"/>
  <c r="J28" i="11"/>
  <c r="K28" i="11" s="1"/>
  <c r="AR27" i="11"/>
  <c r="AS27" i="11" s="1"/>
  <c r="J27" i="11"/>
  <c r="K27" i="11" s="1"/>
  <c r="AR20" i="11"/>
  <c r="AS20" i="11" s="1"/>
  <c r="J20" i="11"/>
  <c r="K20" i="11" s="1"/>
  <c r="AR19" i="11"/>
  <c r="AS19" i="11" s="1"/>
  <c r="J19" i="11"/>
  <c r="K19" i="11" s="1"/>
  <c r="AR18" i="11"/>
  <c r="AS18" i="11" s="1"/>
  <c r="U18" i="11"/>
  <c r="J18" i="11"/>
  <c r="K18" i="11" s="1"/>
  <c r="AR17" i="11"/>
  <c r="AS17" i="11" s="1"/>
  <c r="J17" i="11"/>
  <c r="K17" i="11" s="1"/>
  <c r="AR39" i="10"/>
  <c r="AS39" i="10" s="1"/>
  <c r="J39" i="10"/>
  <c r="K39" i="10" s="1"/>
  <c r="AR38" i="10"/>
  <c r="AS38" i="10" s="1"/>
  <c r="J38" i="10"/>
  <c r="K38" i="10" s="1"/>
  <c r="AR37" i="10"/>
  <c r="AS37" i="10" s="1"/>
  <c r="J37" i="10"/>
  <c r="K37" i="10" s="1"/>
  <c r="AR36" i="10"/>
  <c r="AS36" i="10" s="1"/>
  <c r="J36" i="10"/>
  <c r="K36" i="10" s="1"/>
  <c r="AR29" i="10"/>
  <c r="AS29" i="10" s="1"/>
  <c r="J29" i="10"/>
  <c r="K29" i="10" s="1"/>
  <c r="AR28" i="10"/>
  <c r="AS28" i="10" s="1"/>
  <c r="J28" i="10"/>
  <c r="K28" i="10" s="1"/>
  <c r="AR27" i="10"/>
  <c r="AS27" i="10" s="1"/>
  <c r="J27" i="10"/>
  <c r="K27" i="10" s="1"/>
  <c r="AR26" i="10"/>
  <c r="AS26" i="10" s="1"/>
  <c r="U26" i="10"/>
  <c r="J26" i="10"/>
  <c r="K26" i="10" s="1"/>
  <c r="AR19" i="10"/>
  <c r="AS19" i="10" s="1"/>
  <c r="J19" i="10"/>
  <c r="K19" i="10" s="1"/>
  <c r="AR18" i="10"/>
  <c r="AS18" i="10" s="1"/>
  <c r="J18" i="10"/>
  <c r="K18" i="10" s="1"/>
  <c r="AR17" i="10"/>
  <c r="AS17" i="10" s="1"/>
  <c r="U17" i="10"/>
  <c r="J17" i="10"/>
  <c r="K17" i="10" s="1"/>
  <c r="AR16" i="10"/>
  <c r="AS16" i="10" s="1"/>
  <c r="J16" i="10"/>
  <c r="K16" i="10" s="1"/>
  <c r="AR20" i="13"/>
  <c r="AS20" i="13" s="1"/>
  <c r="J20" i="13"/>
  <c r="K20" i="13" s="1"/>
  <c r="AR19" i="13"/>
  <c r="AS19" i="13" s="1"/>
  <c r="U19" i="13"/>
  <c r="J19" i="13"/>
  <c r="K19" i="13" s="1"/>
  <c r="AR18" i="13"/>
  <c r="AS18" i="13" s="1"/>
  <c r="J18" i="13"/>
  <c r="K18" i="13" s="1"/>
  <c r="AR17" i="13"/>
  <c r="AS17" i="13" s="1"/>
  <c r="J17" i="13"/>
  <c r="K17" i="13" s="1"/>
  <c r="AR16" i="13"/>
  <c r="AS16" i="13" s="1"/>
  <c r="J16" i="13"/>
  <c r="K16" i="13" s="1"/>
  <c r="AR83" i="9"/>
  <c r="AS83" i="9" s="1"/>
  <c r="J83" i="9"/>
  <c r="K83" i="9" s="1"/>
  <c r="AR82" i="9"/>
  <c r="AS82" i="9" s="1"/>
  <c r="J82" i="9"/>
  <c r="K82" i="9" s="1"/>
  <c r="AR81" i="9"/>
  <c r="AS81" i="9" s="1"/>
  <c r="J81" i="9"/>
  <c r="K81" i="9" s="1"/>
  <c r="AR80" i="9"/>
  <c r="AS80" i="9" s="1"/>
  <c r="J80" i="9"/>
  <c r="K80" i="9" s="1"/>
  <c r="AR79" i="9"/>
  <c r="AS79" i="9" s="1"/>
  <c r="J79" i="9"/>
  <c r="K79" i="9" s="1"/>
  <c r="AR78" i="9"/>
  <c r="AS78" i="9" s="1"/>
  <c r="J78" i="9"/>
  <c r="K78" i="9" s="1"/>
  <c r="AR73" i="9"/>
  <c r="AS73" i="9" s="1"/>
  <c r="J73" i="9"/>
  <c r="AR72" i="9"/>
  <c r="AS72" i="9" s="1"/>
  <c r="J72" i="9"/>
  <c r="K72" i="9" s="1"/>
  <c r="AR71" i="9"/>
  <c r="AS71" i="9" s="1"/>
  <c r="V71" i="9" s="1"/>
  <c r="J71" i="9"/>
  <c r="K71" i="9" s="1"/>
  <c r="AR70" i="9"/>
  <c r="AS70" i="9" s="1"/>
  <c r="V70" i="9" s="1"/>
  <c r="J70" i="9"/>
  <c r="K70" i="9" s="1"/>
  <c r="AR69" i="9"/>
  <c r="AS69" i="9" s="1"/>
  <c r="V69" i="9" s="1"/>
  <c r="J69" i="9"/>
  <c r="K69" i="9" s="1"/>
  <c r="AR68" i="9"/>
  <c r="AS68" i="9" s="1"/>
  <c r="V68" i="9" s="1"/>
  <c r="J68" i="9"/>
  <c r="K68" i="9" s="1"/>
  <c r="AR63" i="9"/>
  <c r="AS63" i="9" s="1"/>
  <c r="K63" i="9"/>
  <c r="L63" i="9" s="1"/>
  <c r="J63" i="9"/>
  <c r="AR62" i="9"/>
  <c r="AS62" i="9" s="1"/>
  <c r="K62" i="9"/>
  <c r="J62" i="9"/>
  <c r="AR61" i="9"/>
  <c r="AS61" i="9" s="1"/>
  <c r="K61" i="9"/>
  <c r="L61" i="9" s="1"/>
  <c r="J61" i="9"/>
  <c r="AR60" i="9"/>
  <c r="AS60" i="9" s="1"/>
  <c r="K60" i="9"/>
  <c r="L60" i="9" s="1"/>
  <c r="J60" i="9"/>
  <c r="AR59" i="9"/>
  <c r="AS59" i="9" s="1"/>
  <c r="K59" i="9"/>
  <c r="L59" i="9" s="1"/>
  <c r="J59" i="9"/>
  <c r="AR58" i="9"/>
  <c r="AS58" i="9" s="1"/>
  <c r="K58" i="9"/>
  <c r="L58" i="9" s="1"/>
  <c r="J58" i="9"/>
  <c r="AR53" i="9"/>
  <c r="AS53" i="9" s="1"/>
  <c r="J53" i="9"/>
  <c r="K53" i="9" s="1"/>
  <c r="AR52" i="9"/>
  <c r="AS52" i="9" s="1"/>
  <c r="J52" i="9"/>
  <c r="K52" i="9" s="1"/>
  <c r="AR51" i="9"/>
  <c r="AS51" i="9" s="1"/>
  <c r="J51" i="9"/>
  <c r="K51" i="9" s="1"/>
  <c r="AR50" i="9"/>
  <c r="AS50" i="9" s="1"/>
  <c r="J50" i="9"/>
  <c r="K50" i="9" s="1"/>
  <c r="AR49" i="9"/>
  <c r="AS49" i="9" s="1"/>
  <c r="U49" i="9"/>
  <c r="J49" i="9"/>
  <c r="K49" i="9" s="1"/>
  <c r="AR48" i="9"/>
  <c r="AS48" i="9" s="1"/>
  <c r="U48" i="9"/>
  <c r="J48" i="9"/>
  <c r="K48" i="9" s="1"/>
  <c r="AR43" i="9"/>
  <c r="AS43" i="9" s="1"/>
  <c r="J43" i="9"/>
  <c r="K43" i="9" s="1"/>
  <c r="AR42" i="9"/>
  <c r="AS42" i="9" s="1"/>
  <c r="U42" i="9"/>
  <c r="J42" i="9"/>
  <c r="K42" i="9" s="1"/>
  <c r="AR41" i="9"/>
  <c r="AS41" i="9" s="1"/>
  <c r="J41" i="9"/>
  <c r="K41" i="9" s="1"/>
  <c r="AR40" i="9"/>
  <c r="AS40" i="9" s="1"/>
  <c r="J40" i="9"/>
  <c r="K40" i="9" s="1"/>
  <c r="AR39" i="9"/>
  <c r="AS39" i="9" s="1"/>
  <c r="J39" i="9"/>
  <c r="K39" i="9" s="1"/>
  <c r="AR38" i="9"/>
  <c r="AS38" i="9" s="1"/>
  <c r="J38" i="9"/>
  <c r="K38" i="9" s="1"/>
  <c r="AR33" i="9"/>
  <c r="AS33" i="9" s="1"/>
  <c r="J33" i="9"/>
  <c r="K33" i="9" s="1"/>
  <c r="AR32" i="9"/>
  <c r="AS32" i="9" s="1"/>
  <c r="J32" i="9"/>
  <c r="K32" i="9" s="1"/>
  <c r="AR31" i="9"/>
  <c r="AS31" i="9" s="1"/>
  <c r="J31" i="9"/>
  <c r="K31" i="9" s="1"/>
  <c r="AR30" i="9"/>
  <c r="AS30" i="9" s="1"/>
  <c r="J30" i="9"/>
  <c r="K30" i="9" s="1"/>
  <c r="AR29" i="9"/>
  <c r="AS29" i="9" s="1"/>
  <c r="J29" i="9"/>
  <c r="K29" i="9" s="1"/>
  <c r="AR28" i="9"/>
  <c r="AS28" i="9" s="1"/>
  <c r="U28" i="9"/>
  <c r="J28" i="9"/>
  <c r="K28" i="9" s="1"/>
  <c r="AR23" i="9"/>
  <c r="AS23" i="9" s="1"/>
  <c r="J23" i="9"/>
  <c r="K23" i="9" s="1"/>
  <c r="AR22" i="9"/>
  <c r="AS22" i="9" s="1"/>
  <c r="J22" i="9"/>
  <c r="K22" i="9" s="1"/>
  <c r="AR21" i="9"/>
  <c r="AS21" i="9" s="1"/>
  <c r="J21" i="9"/>
  <c r="K21" i="9" s="1"/>
  <c r="AR20" i="9"/>
  <c r="AS20" i="9" s="1"/>
  <c r="J20" i="9"/>
  <c r="K20" i="9" s="1"/>
  <c r="AR19" i="9"/>
  <c r="AS19" i="9" s="1"/>
  <c r="J19" i="9"/>
  <c r="K19" i="9" s="1"/>
  <c r="AR18" i="9"/>
  <c r="AS18" i="9" s="1"/>
  <c r="J18" i="9"/>
  <c r="K18" i="9" s="1"/>
  <c r="AR43" i="8"/>
  <c r="AS43" i="8" s="1"/>
  <c r="J43" i="8"/>
  <c r="K43" i="8" s="1"/>
  <c r="AR42" i="8"/>
  <c r="AS42" i="8" s="1"/>
  <c r="J42" i="8"/>
  <c r="K42" i="8" s="1"/>
  <c r="AR41" i="8"/>
  <c r="AS41" i="8" s="1"/>
  <c r="J41" i="8"/>
  <c r="K41" i="8" s="1"/>
  <c r="AR40" i="8"/>
  <c r="AS40" i="8" s="1"/>
  <c r="J40" i="8"/>
  <c r="K40" i="8" s="1"/>
  <c r="AR39" i="8"/>
  <c r="AS39" i="8" s="1"/>
  <c r="J39" i="8"/>
  <c r="K39" i="8" s="1"/>
  <c r="AR38" i="8"/>
  <c r="AS38" i="8" s="1"/>
  <c r="J38" i="8"/>
  <c r="K38" i="8" s="1"/>
  <c r="AR33" i="8"/>
  <c r="AS33" i="8" s="1"/>
  <c r="J33" i="8"/>
  <c r="AR32" i="8"/>
  <c r="AS32" i="8" s="1"/>
  <c r="U32" i="8"/>
  <c r="J32" i="8"/>
  <c r="AR31" i="8"/>
  <c r="AS31" i="8" s="1"/>
  <c r="V31" i="8" s="1"/>
  <c r="AG31" i="8"/>
  <c r="U31" i="8"/>
  <c r="J31" i="8"/>
  <c r="K31" i="8" s="1"/>
  <c r="AR30" i="8"/>
  <c r="AS30" i="8" s="1"/>
  <c r="V30" i="8" s="1"/>
  <c r="J30" i="8"/>
  <c r="K30" i="8" s="1"/>
  <c r="AT29" i="8"/>
  <c r="AU29" i="8" s="1"/>
  <c r="AR29" i="8"/>
  <c r="AS29" i="8" s="1"/>
  <c r="V29" i="8" s="1"/>
  <c r="J29" i="8"/>
  <c r="K29" i="8" s="1"/>
  <c r="AT28" i="8"/>
  <c r="AU28" i="8" s="1"/>
  <c r="AR28" i="8"/>
  <c r="AS28" i="8" s="1"/>
  <c r="V28" i="8" s="1"/>
  <c r="U28" i="8"/>
  <c r="AG28" i="8" s="1"/>
  <c r="J28" i="8"/>
  <c r="K28" i="8" s="1"/>
  <c r="AR23" i="8"/>
  <c r="AS23" i="8" s="1"/>
  <c r="J23" i="8"/>
  <c r="K23" i="8" s="1"/>
  <c r="AR22" i="8"/>
  <c r="AS22" i="8" s="1"/>
  <c r="J22" i="8"/>
  <c r="K22" i="8" s="1"/>
  <c r="AR21" i="8"/>
  <c r="AS21" i="8" s="1"/>
  <c r="J21" i="8"/>
  <c r="K21" i="8" s="1"/>
  <c r="AR20" i="8"/>
  <c r="AS20" i="8" s="1"/>
  <c r="J20" i="8"/>
  <c r="K20" i="8" s="1"/>
  <c r="AR19" i="8"/>
  <c r="AS19" i="8" s="1"/>
  <c r="J19" i="8"/>
  <c r="K19" i="8" s="1"/>
  <c r="AR18" i="8"/>
  <c r="AS18" i="8" s="1"/>
  <c r="J18" i="8"/>
  <c r="K18" i="8" s="1"/>
  <c r="AR121" i="7"/>
  <c r="AS121" i="7" s="1"/>
  <c r="J121" i="7"/>
  <c r="K121" i="7" s="1"/>
  <c r="AR120" i="7"/>
  <c r="AS120" i="7" s="1"/>
  <c r="J120" i="7"/>
  <c r="K120" i="7" s="1"/>
  <c r="AR119" i="7"/>
  <c r="AS119" i="7" s="1"/>
  <c r="U119" i="7"/>
  <c r="J119" i="7"/>
  <c r="K119" i="7" s="1"/>
  <c r="AR118" i="7"/>
  <c r="AS118" i="7" s="1"/>
  <c r="J118" i="7"/>
  <c r="K118" i="7" s="1"/>
  <c r="AR117" i="7"/>
  <c r="AS117" i="7" s="1"/>
  <c r="J117" i="7"/>
  <c r="K117" i="7" s="1"/>
  <c r="AR111" i="7"/>
  <c r="AS111" i="7" s="1"/>
  <c r="J111" i="7"/>
  <c r="K111" i="7" s="1"/>
  <c r="AR110" i="7"/>
  <c r="AS110" i="7" s="1"/>
  <c r="J110" i="7"/>
  <c r="K110" i="7" s="1"/>
  <c r="AR109" i="7"/>
  <c r="AS109" i="7" s="1"/>
  <c r="J109" i="7"/>
  <c r="K109" i="7" s="1"/>
  <c r="AR108" i="7"/>
  <c r="AS108" i="7" s="1"/>
  <c r="J108" i="7"/>
  <c r="K108" i="7" s="1"/>
  <c r="AR107" i="7"/>
  <c r="AS107" i="7" s="1"/>
  <c r="J107" i="7"/>
  <c r="K107" i="7" s="1"/>
  <c r="AR101" i="7"/>
  <c r="AS101" i="7" s="1"/>
  <c r="J101" i="7"/>
  <c r="K101" i="7" s="1"/>
  <c r="AR100" i="7"/>
  <c r="AS100" i="7" s="1"/>
  <c r="J100" i="7"/>
  <c r="K100" i="7" s="1"/>
  <c r="AR99" i="7"/>
  <c r="AS99" i="7" s="1"/>
  <c r="J99" i="7"/>
  <c r="K99" i="7" s="1"/>
  <c r="AR98" i="7"/>
  <c r="AS98" i="7" s="1"/>
  <c r="J98" i="7"/>
  <c r="K98" i="7" s="1"/>
  <c r="AR97" i="7"/>
  <c r="AS97" i="7" s="1"/>
  <c r="J97" i="7"/>
  <c r="K97" i="7" s="1"/>
  <c r="AR91" i="7"/>
  <c r="AS91" i="7" s="1"/>
  <c r="J91" i="7"/>
  <c r="K91" i="7" s="1"/>
  <c r="AR90" i="7"/>
  <c r="AS90" i="7" s="1"/>
  <c r="J90" i="7"/>
  <c r="K90" i="7" s="1"/>
  <c r="AR89" i="7"/>
  <c r="AS89" i="7" s="1"/>
  <c r="U89" i="7"/>
  <c r="J89" i="7"/>
  <c r="K89" i="7" s="1"/>
  <c r="AR88" i="7"/>
  <c r="AS88" i="7" s="1"/>
  <c r="J88" i="7"/>
  <c r="K88" i="7" s="1"/>
  <c r="AR87" i="7"/>
  <c r="AS87" i="7" s="1"/>
  <c r="U87" i="7"/>
  <c r="J87" i="7"/>
  <c r="K87" i="7" s="1"/>
  <c r="AR81" i="7"/>
  <c r="AS81" i="7" s="1"/>
  <c r="J81" i="7"/>
  <c r="K81" i="7" s="1"/>
  <c r="AR80" i="7"/>
  <c r="AS80" i="7" s="1"/>
  <c r="J80" i="7"/>
  <c r="K80" i="7" s="1"/>
  <c r="AR79" i="7"/>
  <c r="AS79" i="7" s="1"/>
  <c r="J79" i="7"/>
  <c r="K79" i="7" s="1"/>
  <c r="AR78" i="7"/>
  <c r="AS78" i="7" s="1"/>
  <c r="J78" i="7"/>
  <c r="K78" i="7" s="1"/>
  <c r="AR77" i="7"/>
  <c r="AS77" i="7" s="1"/>
  <c r="J77" i="7"/>
  <c r="K77" i="7" s="1"/>
  <c r="AR71" i="7"/>
  <c r="AS71" i="7" s="1"/>
  <c r="J71" i="7"/>
  <c r="K71" i="7" s="1"/>
  <c r="AR70" i="7"/>
  <c r="AS70" i="7" s="1"/>
  <c r="J70" i="7"/>
  <c r="K70" i="7" s="1"/>
  <c r="AR69" i="7"/>
  <c r="AS69" i="7" s="1"/>
  <c r="U69" i="7"/>
  <c r="J69" i="7"/>
  <c r="K69" i="7" s="1"/>
  <c r="AR68" i="7"/>
  <c r="AS68" i="7" s="1"/>
  <c r="J68" i="7"/>
  <c r="K68" i="7" s="1"/>
  <c r="AR67" i="7"/>
  <c r="AS67" i="7" s="1"/>
  <c r="J67" i="7"/>
  <c r="K67" i="7" s="1"/>
  <c r="AR61" i="7"/>
  <c r="AS61" i="7" s="1"/>
  <c r="J61" i="7"/>
  <c r="K61" i="7" s="1"/>
  <c r="AR60" i="7"/>
  <c r="AS60" i="7" s="1"/>
  <c r="J60" i="7"/>
  <c r="K60" i="7" s="1"/>
  <c r="AR59" i="7"/>
  <c r="AS59" i="7" s="1"/>
  <c r="J59" i="7"/>
  <c r="K59" i="7" s="1"/>
  <c r="AR58" i="7"/>
  <c r="AS58" i="7" s="1"/>
  <c r="J58" i="7"/>
  <c r="K58" i="7" s="1"/>
  <c r="AR57" i="7"/>
  <c r="AS57" i="7" s="1"/>
  <c r="J57" i="7"/>
  <c r="K57" i="7" s="1"/>
  <c r="AR51" i="7"/>
  <c r="AS51" i="7" s="1"/>
  <c r="J51" i="7"/>
  <c r="K51" i="7" s="1"/>
  <c r="AR50" i="7"/>
  <c r="AS50" i="7" s="1"/>
  <c r="U50" i="7"/>
  <c r="J50" i="7"/>
  <c r="K50" i="7" s="1"/>
  <c r="AR49" i="7"/>
  <c r="AS49" i="7" s="1"/>
  <c r="J49" i="7"/>
  <c r="K49" i="7" s="1"/>
  <c r="AR48" i="7"/>
  <c r="AS48" i="7" s="1"/>
  <c r="U48" i="7"/>
  <c r="J48" i="7"/>
  <c r="K48" i="7" s="1"/>
  <c r="AR47" i="7"/>
  <c r="AS47" i="7" s="1"/>
  <c r="J47" i="7"/>
  <c r="K47" i="7" s="1"/>
  <c r="AR41" i="7"/>
  <c r="AS41" i="7" s="1"/>
  <c r="J41" i="7"/>
  <c r="K41" i="7" s="1"/>
  <c r="AR40" i="7"/>
  <c r="AS40" i="7" s="1"/>
  <c r="J40" i="7"/>
  <c r="K40" i="7" s="1"/>
  <c r="AR39" i="7"/>
  <c r="AS39" i="7" s="1"/>
  <c r="J39" i="7"/>
  <c r="K39" i="7" s="1"/>
  <c r="AR38" i="7"/>
  <c r="AS38" i="7" s="1"/>
  <c r="J38" i="7"/>
  <c r="K38" i="7" s="1"/>
  <c r="AR37" i="7"/>
  <c r="AS37" i="7" s="1"/>
  <c r="U37" i="7"/>
  <c r="J37" i="7"/>
  <c r="K37" i="7" s="1"/>
  <c r="AR31" i="7"/>
  <c r="AS31" i="7" s="1"/>
  <c r="J31" i="7"/>
  <c r="K31" i="7" s="1"/>
  <c r="AR30" i="7"/>
  <c r="AS30" i="7" s="1"/>
  <c r="J30" i="7"/>
  <c r="K30" i="7" s="1"/>
  <c r="AR29" i="7"/>
  <c r="AS29" i="7" s="1"/>
  <c r="J29" i="7"/>
  <c r="K29" i="7" s="1"/>
  <c r="AR28" i="7"/>
  <c r="AS28" i="7" s="1"/>
  <c r="J28" i="7"/>
  <c r="K28" i="7" s="1"/>
  <c r="AR27" i="7"/>
  <c r="AS27" i="7" s="1"/>
  <c r="J27" i="7"/>
  <c r="K27" i="7" s="1"/>
  <c r="AR21" i="7"/>
  <c r="AS21" i="7" s="1"/>
  <c r="J21" i="7"/>
  <c r="K21" i="7" s="1"/>
  <c r="AR20" i="7"/>
  <c r="AS20" i="7" s="1"/>
  <c r="U20" i="7"/>
  <c r="J20" i="7"/>
  <c r="K20" i="7" s="1"/>
  <c r="AR19" i="7"/>
  <c r="AS19" i="7" s="1"/>
  <c r="J19" i="7"/>
  <c r="K19" i="7" s="1"/>
  <c r="AR18" i="7"/>
  <c r="AS18" i="7" s="1"/>
  <c r="J18" i="7"/>
  <c r="K18" i="7" s="1"/>
  <c r="AR17" i="7"/>
  <c r="AS17" i="7" s="1"/>
  <c r="J17" i="7"/>
  <c r="K17" i="7" s="1"/>
  <c r="AR16" i="7"/>
  <c r="AS16" i="7" s="1"/>
  <c r="AR70" i="14"/>
  <c r="AS70" i="14" s="1"/>
  <c r="J70" i="14"/>
  <c r="K70" i="14" s="1"/>
  <c r="AR69" i="14"/>
  <c r="AS69" i="14" s="1"/>
  <c r="J69" i="14"/>
  <c r="K69" i="14" s="1"/>
  <c r="AR68" i="14"/>
  <c r="AS68" i="14" s="1"/>
  <c r="J68" i="14"/>
  <c r="K68" i="14" s="1"/>
  <c r="AR67" i="14"/>
  <c r="AS67" i="14" s="1"/>
  <c r="J67" i="14"/>
  <c r="K67" i="14" s="1"/>
  <c r="AR66" i="14"/>
  <c r="AS66" i="14" s="1"/>
  <c r="K66" i="14"/>
  <c r="AR60" i="14"/>
  <c r="AS60" i="14" s="1"/>
  <c r="J60" i="14"/>
  <c r="K60" i="14" s="1"/>
  <c r="AR59" i="14"/>
  <c r="AS59" i="14" s="1"/>
  <c r="J59" i="14"/>
  <c r="K59" i="14" s="1"/>
  <c r="AR58" i="14"/>
  <c r="AS58" i="14" s="1"/>
  <c r="U58" i="14"/>
  <c r="J58" i="14"/>
  <c r="K58" i="14" s="1"/>
  <c r="AR57" i="14"/>
  <c r="AS57" i="14" s="1"/>
  <c r="J57" i="14"/>
  <c r="K57" i="14" s="1"/>
  <c r="AS56" i="14"/>
  <c r="J56" i="14"/>
  <c r="K56" i="14" s="1"/>
  <c r="AR50" i="14"/>
  <c r="AS50" i="14" s="1"/>
  <c r="J50" i="14"/>
  <c r="K50" i="14" s="1"/>
  <c r="AR49" i="14"/>
  <c r="AS49" i="14" s="1"/>
  <c r="J49" i="14"/>
  <c r="K49" i="14" s="1"/>
  <c r="AR48" i="14"/>
  <c r="AS48" i="14" s="1"/>
  <c r="J48" i="14"/>
  <c r="K48" i="14" s="1"/>
  <c r="AR47" i="14"/>
  <c r="AS47" i="14" s="1"/>
  <c r="U47" i="14"/>
  <c r="J47" i="14"/>
  <c r="K47" i="14" s="1"/>
  <c r="AR46" i="14"/>
  <c r="AS46" i="14" s="1"/>
  <c r="J46" i="14"/>
  <c r="K46" i="14" s="1"/>
  <c r="AR40" i="14"/>
  <c r="AS40" i="14" s="1"/>
  <c r="J40" i="14"/>
  <c r="K40" i="14" s="1"/>
  <c r="AR39" i="14"/>
  <c r="AS39" i="14" s="1"/>
  <c r="J39" i="14"/>
  <c r="K39" i="14" s="1"/>
  <c r="AR38" i="14"/>
  <c r="AS38" i="14" s="1"/>
  <c r="J38" i="14"/>
  <c r="K38" i="14" s="1"/>
  <c r="AR37" i="14"/>
  <c r="AS37" i="14" s="1"/>
  <c r="U37" i="14"/>
  <c r="J37" i="14"/>
  <c r="K37" i="14" s="1"/>
  <c r="AR36" i="14"/>
  <c r="AS36" i="14" s="1"/>
  <c r="J36" i="14"/>
  <c r="K36" i="14" s="1"/>
  <c r="AR30" i="14"/>
  <c r="AS30" i="14" s="1"/>
  <c r="J30" i="14"/>
  <c r="K30" i="14" s="1"/>
  <c r="AR29" i="14"/>
  <c r="AS29" i="14" s="1"/>
  <c r="U29" i="14"/>
  <c r="J29" i="14"/>
  <c r="K29" i="14" s="1"/>
  <c r="AR28" i="14"/>
  <c r="AS28" i="14" s="1"/>
  <c r="J28" i="14"/>
  <c r="K28" i="14" s="1"/>
  <c r="AR27" i="14"/>
  <c r="AS27" i="14" s="1"/>
  <c r="J27" i="14"/>
  <c r="K27" i="14" s="1"/>
  <c r="AR26" i="14"/>
  <c r="AS26" i="14" s="1"/>
  <c r="J26" i="14"/>
  <c r="K26" i="14" s="1"/>
  <c r="AR20" i="14"/>
  <c r="AS20" i="14" s="1"/>
  <c r="J20" i="14"/>
  <c r="K20" i="14" s="1"/>
  <c r="AR19" i="14"/>
  <c r="AS19" i="14" s="1"/>
  <c r="J19" i="14"/>
  <c r="K19" i="14" s="1"/>
  <c r="AR18" i="14"/>
  <c r="AS18" i="14" s="1"/>
  <c r="J18" i="14"/>
  <c r="K18" i="14" s="1"/>
  <c r="AR17" i="14"/>
  <c r="AS17" i="14" s="1"/>
  <c r="J17" i="14"/>
  <c r="K17" i="14" s="1"/>
  <c r="AR16" i="14"/>
  <c r="AS16" i="14" s="1"/>
  <c r="J16" i="14"/>
  <c r="K6" i="14"/>
  <c r="L6" i="14" s="1"/>
  <c r="M6" i="14"/>
  <c r="N6" i="14" s="1"/>
  <c r="V6" i="14"/>
  <c r="AH6" i="14" s="1"/>
  <c r="AR6" i="14"/>
  <c r="AG6" i="14" s="1"/>
  <c r="AS6" i="14"/>
  <c r="AT6" i="14" s="1"/>
  <c r="W6" i="14" s="1"/>
  <c r="AU6" i="14"/>
  <c r="J7" i="14"/>
  <c r="K7" i="14"/>
  <c r="L7" i="14" s="1"/>
  <c r="M7" i="14"/>
  <c r="N7" i="14" s="1"/>
  <c r="V7" i="14"/>
  <c r="AR7" i="14"/>
  <c r="U7" i="14" s="1"/>
  <c r="AG7" i="14" s="1"/>
  <c r="AS7" i="14"/>
  <c r="AT7" i="14" s="1"/>
  <c r="W7" i="14" s="1"/>
  <c r="AU7" i="14"/>
  <c r="AV7" i="14" s="1"/>
  <c r="Y7" i="14" s="1"/>
  <c r="J8" i="14"/>
  <c r="K8" i="14"/>
  <c r="L8" i="14" s="1"/>
  <c r="M8" i="14"/>
  <c r="N8" i="14" s="1"/>
  <c r="O8" i="14"/>
  <c r="P8" i="14" s="1"/>
  <c r="Q8" i="14"/>
  <c r="R8" i="14" s="1"/>
  <c r="V8" i="14"/>
  <c r="X8" i="14"/>
  <c r="Z8" i="14"/>
  <c r="AH8" i="14"/>
  <c r="AJ8" i="14"/>
  <c r="AR8" i="14"/>
  <c r="U8" i="14" s="1"/>
  <c r="AG8" i="14" s="1"/>
  <c r="AS8" i="14"/>
  <c r="AT8" i="14" s="1"/>
  <c r="W8" i="14" s="1"/>
  <c r="AU8" i="14"/>
  <c r="AV8" i="14" s="1"/>
  <c r="Y8" i="14" s="1"/>
  <c r="AW8" i="14"/>
  <c r="AX8" i="14" s="1"/>
  <c r="AA8" i="14" s="1"/>
  <c r="AY8" i="14"/>
  <c r="AZ8" i="14" s="1"/>
  <c r="AC8" i="14" s="1"/>
  <c r="J9" i="14"/>
  <c r="K9" i="14"/>
  <c r="L9" i="14" s="1"/>
  <c r="M9" i="14"/>
  <c r="N9" i="14" s="1"/>
  <c r="O9" i="14" s="1"/>
  <c r="V9" i="14"/>
  <c r="AR9" i="14"/>
  <c r="U9" i="14" s="1"/>
  <c r="AG9" i="14" s="1"/>
  <c r="AS9" i="14"/>
  <c r="AT9" i="14"/>
  <c r="W9" i="14" s="1"/>
  <c r="AU9" i="14"/>
  <c r="AV9" i="14" s="1"/>
  <c r="Y9" i="14" s="1"/>
  <c r="AK9" i="14" s="1"/>
  <c r="J10" i="14"/>
  <c r="K10" i="14"/>
  <c r="L10" i="14"/>
  <c r="M10" i="14" s="1"/>
  <c r="AR10" i="14"/>
  <c r="AS10" i="14" s="1"/>
  <c r="AR63" i="6"/>
  <c r="AS63" i="6" s="1"/>
  <c r="J63" i="6"/>
  <c r="K63" i="6" s="1"/>
  <c r="AR62" i="6"/>
  <c r="AS62" i="6" s="1"/>
  <c r="J62" i="6"/>
  <c r="K62" i="6" s="1"/>
  <c r="AR61" i="6"/>
  <c r="AS61" i="6" s="1"/>
  <c r="J61" i="6"/>
  <c r="K61" i="6" s="1"/>
  <c r="AR60" i="6"/>
  <c r="AS60" i="6" s="1"/>
  <c r="J60" i="6"/>
  <c r="K60" i="6" s="1"/>
  <c r="AR59" i="6"/>
  <c r="AS59" i="6" s="1"/>
  <c r="J59" i="6"/>
  <c r="K59" i="6" s="1"/>
  <c r="AR58" i="6"/>
  <c r="AS58" i="6" s="1"/>
  <c r="J58" i="6"/>
  <c r="K58" i="6" s="1"/>
  <c r="AR53" i="6"/>
  <c r="AS53" i="6" s="1"/>
  <c r="J53" i="6"/>
  <c r="K53" i="6" s="1"/>
  <c r="AR52" i="6"/>
  <c r="AS52" i="6" s="1"/>
  <c r="J52" i="6"/>
  <c r="K52" i="6" s="1"/>
  <c r="AR51" i="6"/>
  <c r="AS51" i="6" s="1"/>
  <c r="J51" i="6"/>
  <c r="K51" i="6" s="1"/>
  <c r="AR50" i="6"/>
  <c r="AS50" i="6" s="1"/>
  <c r="J50" i="6"/>
  <c r="K50" i="6" s="1"/>
  <c r="AR49" i="6"/>
  <c r="AS49" i="6" s="1"/>
  <c r="J49" i="6"/>
  <c r="K49" i="6" s="1"/>
  <c r="AR48" i="6"/>
  <c r="AS48" i="6" s="1"/>
  <c r="J48" i="6"/>
  <c r="K48" i="6" s="1"/>
  <c r="AR43" i="6"/>
  <c r="AS43" i="6" s="1"/>
  <c r="J43" i="6"/>
  <c r="AR42" i="6"/>
  <c r="AS42" i="6" s="1"/>
  <c r="J42" i="6"/>
  <c r="AR41" i="6"/>
  <c r="AS41" i="6" s="1"/>
  <c r="V41" i="6" s="1"/>
  <c r="J41" i="6"/>
  <c r="K41" i="6" s="1"/>
  <c r="AR40" i="6"/>
  <c r="AS40" i="6" s="1"/>
  <c r="V40" i="6" s="1"/>
  <c r="U40" i="6"/>
  <c r="J40" i="6"/>
  <c r="K40" i="6" s="1"/>
  <c r="AR39" i="6"/>
  <c r="AS39" i="6" s="1"/>
  <c r="V39" i="6" s="1"/>
  <c r="J39" i="6"/>
  <c r="K39" i="6" s="1"/>
  <c r="AR38" i="6"/>
  <c r="AS38" i="6" s="1"/>
  <c r="V38" i="6" s="1"/>
  <c r="U38" i="6"/>
  <c r="J38" i="6"/>
  <c r="K38" i="6" s="1"/>
  <c r="AR33" i="6"/>
  <c r="AS33" i="6" s="1"/>
  <c r="J33" i="6"/>
  <c r="K33" i="6" s="1"/>
  <c r="AR32" i="6"/>
  <c r="AS32" i="6" s="1"/>
  <c r="J32" i="6"/>
  <c r="K32" i="6" s="1"/>
  <c r="AR31" i="6"/>
  <c r="AS31" i="6" s="1"/>
  <c r="J31" i="6"/>
  <c r="K31" i="6" s="1"/>
  <c r="AR30" i="6"/>
  <c r="AS30" i="6" s="1"/>
  <c r="J30" i="6"/>
  <c r="K30" i="6" s="1"/>
  <c r="AR29" i="6"/>
  <c r="AS29" i="6" s="1"/>
  <c r="J29" i="6"/>
  <c r="K29" i="6" s="1"/>
  <c r="AR28" i="6"/>
  <c r="AS28" i="6" s="1"/>
  <c r="U28" i="6"/>
  <c r="J28" i="6"/>
  <c r="K28" i="6" s="1"/>
  <c r="AR23" i="6"/>
  <c r="AS23" i="6" s="1"/>
  <c r="J23" i="6"/>
  <c r="K23" i="6" s="1"/>
  <c r="AR22" i="6"/>
  <c r="AS22" i="6" s="1"/>
  <c r="J22" i="6"/>
  <c r="K22" i="6" s="1"/>
  <c r="AR21" i="6"/>
  <c r="AS21" i="6" s="1"/>
  <c r="J21" i="6"/>
  <c r="K21" i="6" s="1"/>
  <c r="AR20" i="6"/>
  <c r="AS20" i="6" s="1"/>
  <c r="J20" i="6"/>
  <c r="K20" i="6" s="1"/>
  <c r="AR19" i="6"/>
  <c r="AS19" i="6" s="1"/>
  <c r="J19" i="6"/>
  <c r="K19" i="6" s="1"/>
  <c r="AR18" i="6"/>
  <c r="AS18" i="6" s="1"/>
  <c r="U18" i="6"/>
  <c r="J18" i="6"/>
  <c r="K18" i="6" s="1"/>
  <c r="AR21" i="1"/>
  <c r="AS21" i="1" s="1"/>
  <c r="J21" i="1"/>
  <c r="K21" i="1" s="1"/>
  <c r="AR20" i="1"/>
  <c r="AS20" i="1" s="1"/>
  <c r="J20" i="1"/>
  <c r="K20" i="1" s="1"/>
  <c r="AR19" i="1"/>
  <c r="AS19" i="1" s="1"/>
  <c r="J19" i="1"/>
  <c r="K19" i="1" s="1"/>
  <c r="AR18" i="1"/>
  <c r="AS18" i="1" s="1"/>
  <c r="J18" i="1"/>
  <c r="K18" i="1" s="1"/>
  <c r="AR11" i="12"/>
  <c r="AS11" i="12" s="1"/>
  <c r="J11" i="12"/>
  <c r="K11" i="12" s="1"/>
  <c r="AR10" i="12"/>
  <c r="AS10" i="12" s="1"/>
  <c r="J10" i="12"/>
  <c r="K10" i="12" s="1"/>
  <c r="AR9" i="12"/>
  <c r="AS9" i="12" s="1"/>
  <c r="J9" i="12"/>
  <c r="K9" i="12" s="1"/>
  <c r="AR8" i="12"/>
  <c r="AS8" i="12" s="1"/>
  <c r="U8" i="12"/>
  <c r="J8" i="12"/>
  <c r="K8" i="12" s="1"/>
  <c r="AR7" i="12"/>
  <c r="AS7" i="12" s="1"/>
  <c r="J7" i="12"/>
  <c r="K7" i="12" s="1"/>
  <c r="AR10" i="11"/>
  <c r="AS10" i="11" s="1"/>
  <c r="J10" i="11"/>
  <c r="K10" i="11" s="1"/>
  <c r="AR9" i="11"/>
  <c r="AS9" i="11" s="1"/>
  <c r="J9" i="11"/>
  <c r="K9" i="11" s="1"/>
  <c r="AR8" i="11"/>
  <c r="AS8" i="11" s="1"/>
  <c r="J8" i="11"/>
  <c r="K8" i="11" s="1"/>
  <c r="AR7" i="11"/>
  <c r="AS7" i="11" s="1"/>
  <c r="U7" i="11"/>
  <c r="J7" i="11"/>
  <c r="K7" i="11" s="1"/>
  <c r="AR9" i="10"/>
  <c r="AS9" i="10" s="1"/>
  <c r="J9" i="10"/>
  <c r="K9" i="10" s="1"/>
  <c r="AR8" i="10"/>
  <c r="AS8" i="10" s="1"/>
  <c r="J8" i="10"/>
  <c r="K8" i="10" s="1"/>
  <c r="AR7" i="10"/>
  <c r="AS7" i="10" s="1"/>
  <c r="J7" i="10"/>
  <c r="K7" i="10" s="1"/>
  <c r="AR6" i="10"/>
  <c r="AS6" i="10" s="1"/>
  <c r="J6" i="10"/>
  <c r="K6" i="10" s="1"/>
  <c r="AR10" i="13"/>
  <c r="AS10" i="13" s="1"/>
  <c r="J10" i="13"/>
  <c r="K10" i="13" s="1"/>
  <c r="AR9" i="13"/>
  <c r="AS9" i="13" s="1"/>
  <c r="J9" i="13"/>
  <c r="K9" i="13" s="1"/>
  <c r="AR8" i="13"/>
  <c r="AS8" i="13" s="1"/>
  <c r="J8" i="13"/>
  <c r="K8" i="13" s="1"/>
  <c r="AR7" i="13"/>
  <c r="AS7" i="13" s="1"/>
  <c r="J7" i="13"/>
  <c r="K7" i="13" s="1"/>
  <c r="AR6" i="13"/>
  <c r="AS6" i="13" s="1"/>
  <c r="J6" i="13"/>
  <c r="K6" i="13" s="1"/>
  <c r="AR13" i="8"/>
  <c r="AS13" i="8" s="1"/>
  <c r="J13" i="8"/>
  <c r="K13" i="8" s="1"/>
  <c r="AR12" i="8"/>
  <c r="AS12" i="8" s="1"/>
  <c r="J12" i="8"/>
  <c r="K12" i="8" s="1"/>
  <c r="AR11" i="8"/>
  <c r="AS11" i="8" s="1"/>
  <c r="J11" i="8"/>
  <c r="K11" i="8" s="1"/>
  <c r="AR10" i="8"/>
  <c r="AS10" i="8" s="1"/>
  <c r="U10" i="8"/>
  <c r="J10" i="8"/>
  <c r="K10" i="8" s="1"/>
  <c r="AR9" i="8"/>
  <c r="AS9" i="8" s="1"/>
  <c r="J9" i="8"/>
  <c r="K9" i="8" s="1"/>
  <c r="AR8" i="8"/>
  <c r="AS8" i="8" s="1"/>
  <c r="J8" i="8"/>
  <c r="K8" i="8" s="1"/>
  <c r="AR13" i="7"/>
  <c r="AS13" i="7" s="1"/>
  <c r="U13" i="7"/>
  <c r="J13" i="7"/>
  <c r="K13" i="7" s="1"/>
  <c r="AR12" i="7"/>
  <c r="AS12" i="7" s="1"/>
  <c r="U12" i="7"/>
  <c r="J12" i="7"/>
  <c r="K12" i="7" s="1"/>
  <c r="AR11" i="7"/>
  <c r="AS11" i="7" s="1"/>
  <c r="U11" i="7"/>
  <c r="J11" i="7"/>
  <c r="K11" i="7" s="1"/>
  <c r="AR10" i="7"/>
  <c r="AS10" i="7" s="1"/>
  <c r="U10" i="7"/>
  <c r="J10" i="7"/>
  <c r="K10" i="7" s="1"/>
  <c r="AR9" i="7"/>
  <c r="AS9" i="7" s="1"/>
  <c r="U9" i="7"/>
  <c r="J9" i="7"/>
  <c r="K9" i="7" s="1"/>
  <c r="AR8" i="7"/>
  <c r="AS8" i="7" s="1"/>
  <c r="U8" i="7"/>
  <c r="J8" i="7"/>
  <c r="K8" i="7" s="1"/>
  <c r="AR7" i="7"/>
  <c r="AS7" i="7" s="1"/>
  <c r="U7" i="7"/>
  <c r="J7" i="7"/>
  <c r="K7" i="7" s="1"/>
  <c r="AR13" i="9"/>
  <c r="AS13" i="9" s="1"/>
  <c r="J13" i="9"/>
  <c r="K13" i="9" s="1"/>
  <c r="AR12" i="9"/>
  <c r="AS12" i="9" s="1"/>
  <c r="J12" i="9"/>
  <c r="K12" i="9" s="1"/>
  <c r="AR11" i="9"/>
  <c r="AS11" i="9" s="1"/>
  <c r="J11" i="9"/>
  <c r="K11" i="9" s="1"/>
  <c r="AR10" i="9"/>
  <c r="AS10" i="9" s="1"/>
  <c r="J10" i="9"/>
  <c r="K10" i="9" s="1"/>
  <c r="AR9" i="9"/>
  <c r="AS9" i="9" s="1"/>
  <c r="J9" i="9"/>
  <c r="K9" i="9" s="1"/>
  <c r="AR8" i="9"/>
  <c r="AS8" i="9" s="1"/>
  <c r="J8" i="9"/>
  <c r="K8" i="9" s="1"/>
  <c r="AR13" i="6"/>
  <c r="AS13" i="6" s="1"/>
  <c r="J13" i="6"/>
  <c r="K13" i="6" s="1"/>
  <c r="AR12" i="6"/>
  <c r="AS12" i="6" s="1"/>
  <c r="U12" i="6"/>
  <c r="J12" i="6"/>
  <c r="K12" i="6" s="1"/>
  <c r="AR11" i="6"/>
  <c r="AS11" i="6" s="1"/>
  <c r="J11" i="6"/>
  <c r="K11" i="6" s="1"/>
  <c r="AR10" i="6"/>
  <c r="AS10" i="6" s="1"/>
  <c r="J10" i="6"/>
  <c r="K10" i="6" s="1"/>
  <c r="AR9" i="6"/>
  <c r="AS9" i="6" s="1"/>
  <c r="J9" i="6"/>
  <c r="K9" i="6" s="1"/>
  <c r="AR8" i="6"/>
  <c r="AS8" i="6" s="1"/>
  <c r="U8" i="6"/>
  <c r="J8" i="6"/>
  <c r="K8" i="6" s="1"/>
  <c r="AR11" i="1"/>
  <c r="AS11" i="1" s="1"/>
  <c r="J11" i="1"/>
  <c r="K11" i="1" s="1"/>
  <c r="AR10" i="1"/>
  <c r="AS10" i="1" s="1"/>
  <c r="J10" i="1"/>
  <c r="K10" i="1" s="1"/>
  <c r="AR9" i="1"/>
  <c r="AS9" i="1" s="1"/>
  <c r="J9" i="1"/>
  <c r="K9" i="1" s="1"/>
  <c r="AR8" i="1"/>
  <c r="AS8" i="1" s="1"/>
  <c r="J8" i="1"/>
  <c r="K8" i="1" s="1"/>
  <c r="AR23" i="5"/>
  <c r="AS23" i="5" s="1"/>
  <c r="J23" i="5"/>
  <c r="K23" i="5" s="1"/>
  <c r="AR22" i="5"/>
  <c r="AS22" i="5" s="1"/>
  <c r="J22" i="5"/>
  <c r="K22" i="5" s="1"/>
  <c r="AR21" i="5"/>
  <c r="AS21" i="5" s="1"/>
  <c r="J21" i="5"/>
  <c r="K21" i="5" s="1"/>
  <c r="AR20" i="5"/>
  <c r="AS20" i="5" s="1"/>
  <c r="J20" i="5"/>
  <c r="K20" i="5" s="1"/>
  <c r="AR19" i="5"/>
  <c r="AS19" i="5" s="1"/>
  <c r="J19" i="5"/>
  <c r="K19" i="5" s="1"/>
  <c r="AR18" i="5"/>
  <c r="AS18" i="5" s="1"/>
  <c r="J18" i="5"/>
  <c r="K18" i="5" s="1"/>
  <c r="AR13" i="5"/>
  <c r="AS13" i="5" s="1"/>
  <c r="U13" i="5"/>
  <c r="J13" i="5"/>
  <c r="K13" i="5" s="1"/>
  <c r="AR12" i="5"/>
  <c r="AS12" i="5" s="1"/>
  <c r="U12" i="5"/>
  <c r="J12" i="5"/>
  <c r="K12" i="5" s="1"/>
  <c r="AR11" i="5"/>
  <c r="AS11" i="5" s="1"/>
  <c r="U11" i="5"/>
  <c r="J11" i="5"/>
  <c r="K11" i="5" s="1"/>
  <c r="AR10" i="5"/>
  <c r="AS10" i="5" s="1"/>
  <c r="U10" i="5"/>
  <c r="J10" i="5"/>
  <c r="K10" i="5" s="1"/>
  <c r="AR9" i="5"/>
  <c r="AS9" i="5" s="1"/>
  <c r="U9" i="5"/>
  <c r="J9" i="5"/>
  <c r="K9" i="5" s="1"/>
  <c r="AR8" i="5"/>
  <c r="AS8" i="5" s="1"/>
  <c r="U8" i="5"/>
  <c r="J8" i="5"/>
  <c r="K8" i="5" s="1"/>
  <c r="AR6" i="15"/>
  <c r="AS6" i="15" s="1"/>
  <c r="AR60" i="15"/>
  <c r="AS60" i="15" s="1"/>
  <c r="J60" i="15"/>
  <c r="K60" i="15" s="1"/>
  <c r="AR59" i="15"/>
  <c r="AS59" i="15" s="1"/>
  <c r="J59" i="15"/>
  <c r="K59" i="15" s="1"/>
  <c r="AR58" i="15"/>
  <c r="AS58" i="15" s="1"/>
  <c r="J58" i="15"/>
  <c r="K58" i="15" s="1"/>
  <c r="AR57" i="15"/>
  <c r="AS57" i="15" s="1"/>
  <c r="J57" i="15"/>
  <c r="K57" i="15" s="1"/>
  <c r="AR56" i="15"/>
  <c r="AS56" i="15" s="1"/>
  <c r="J56" i="15"/>
  <c r="K56" i="15" s="1"/>
  <c r="AR50" i="15"/>
  <c r="AS50" i="15" s="1"/>
  <c r="J50" i="15"/>
  <c r="K50" i="15" s="1"/>
  <c r="AR49" i="15"/>
  <c r="AS49" i="15" s="1"/>
  <c r="J49" i="15"/>
  <c r="K49" i="15" s="1"/>
  <c r="AR48" i="15"/>
  <c r="AS48" i="15" s="1"/>
  <c r="J48" i="15"/>
  <c r="K48" i="15" s="1"/>
  <c r="AR47" i="15"/>
  <c r="AS47" i="15" s="1"/>
  <c r="J47" i="15"/>
  <c r="K47" i="15" s="1"/>
  <c r="AR46" i="15"/>
  <c r="AS46" i="15" s="1"/>
  <c r="J46" i="15"/>
  <c r="K46" i="15" s="1"/>
  <c r="AR40" i="15"/>
  <c r="AS40" i="15" s="1"/>
  <c r="J40" i="15"/>
  <c r="K40" i="15" s="1"/>
  <c r="AR39" i="15"/>
  <c r="AS39" i="15" s="1"/>
  <c r="J39" i="15"/>
  <c r="K39" i="15" s="1"/>
  <c r="AR38" i="15"/>
  <c r="AS38" i="15" s="1"/>
  <c r="U38" i="15"/>
  <c r="J38" i="15"/>
  <c r="AR37" i="15"/>
  <c r="AS37" i="15" s="1"/>
  <c r="J37" i="15"/>
  <c r="AR36" i="15"/>
  <c r="AS36" i="15" s="1"/>
  <c r="J36" i="15"/>
  <c r="K36" i="15" s="1"/>
  <c r="AR30" i="15"/>
  <c r="AS30" i="15" s="1"/>
  <c r="U30" i="15"/>
  <c r="J30" i="15"/>
  <c r="K30" i="15" s="1"/>
  <c r="AR29" i="15"/>
  <c r="AS29" i="15" s="1"/>
  <c r="U29" i="15"/>
  <c r="J29" i="15"/>
  <c r="K29" i="15" s="1"/>
  <c r="AR28" i="15"/>
  <c r="AS28" i="15" s="1"/>
  <c r="U28" i="15"/>
  <c r="J28" i="15"/>
  <c r="K28" i="15" s="1"/>
  <c r="AR27" i="15"/>
  <c r="AS27" i="15" s="1"/>
  <c r="J27" i="15"/>
  <c r="K27" i="15" s="1"/>
  <c r="AR26" i="15"/>
  <c r="AS26" i="15" s="1"/>
  <c r="U26" i="15"/>
  <c r="J26" i="15"/>
  <c r="K26" i="15" s="1"/>
  <c r="AR20" i="15"/>
  <c r="AS20" i="15" s="1"/>
  <c r="J20" i="15"/>
  <c r="K20" i="15" s="1"/>
  <c r="AR19" i="15"/>
  <c r="AS19" i="15" s="1"/>
  <c r="J19" i="15"/>
  <c r="K19" i="15" s="1"/>
  <c r="AR18" i="15"/>
  <c r="AS18" i="15" s="1"/>
  <c r="J18" i="15"/>
  <c r="K18" i="15" s="1"/>
  <c r="AR17" i="15"/>
  <c r="AS17" i="15" s="1"/>
  <c r="J17" i="15"/>
  <c r="K17" i="15" s="1"/>
  <c r="J10" i="15"/>
  <c r="J9" i="15"/>
  <c r="J8" i="15"/>
  <c r="J7" i="15"/>
  <c r="J6" i="15"/>
  <c r="U18" i="12" l="1"/>
  <c r="U11" i="12"/>
  <c r="U9" i="12"/>
  <c r="U7" i="12"/>
  <c r="U10" i="12"/>
  <c r="U38" i="11"/>
  <c r="U39" i="11"/>
  <c r="U19" i="11"/>
  <c r="U29" i="11"/>
  <c r="U27" i="11"/>
  <c r="U30" i="11"/>
  <c r="AG30" i="11" s="1"/>
  <c r="U28" i="11"/>
  <c r="AG28" i="11" s="1"/>
  <c r="U9" i="11"/>
  <c r="U10" i="11"/>
  <c r="U8" i="11"/>
  <c r="U37" i="10"/>
  <c r="U38" i="10"/>
  <c r="AG38" i="10" s="1"/>
  <c r="U36" i="10"/>
  <c r="U39" i="10"/>
  <c r="U27" i="10"/>
  <c r="U18" i="10"/>
  <c r="U6" i="10"/>
  <c r="U9" i="10"/>
  <c r="U7" i="10"/>
  <c r="U8" i="10"/>
  <c r="U18" i="13"/>
  <c r="U6" i="13"/>
  <c r="U9" i="13"/>
  <c r="U7" i="13"/>
  <c r="U10" i="13"/>
  <c r="U8" i="13"/>
  <c r="U83" i="9"/>
  <c r="U52" i="9"/>
  <c r="U50" i="9"/>
  <c r="AG50" i="9" s="1"/>
  <c r="U53" i="9"/>
  <c r="U51" i="9"/>
  <c r="U40" i="9"/>
  <c r="U38" i="9"/>
  <c r="U41" i="9"/>
  <c r="U30" i="9"/>
  <c r="U33" i="9"/>
  <c r="U31" i="9"/>
  <c r="U29" i="9"/>
  <c r="U32" i="9"/>
  <c r="AG32" i="9" s="1"/>
  <c r="U9" i="9"/>
  <c r="U12" i="9"/>
  <c r="U10" i="9"/>
  <c r="U13" i="9"/>
  <c r="U8" i="9"/>
  <c r="U11" i="9"/>
  <c r="U41" i="8"/>
  <c r="U40" i="8"/>
  <c r="U43" i="8"/>
  <c r="U20" i="8"/>
  <c r="U23" i="8"/>
  <c r="U21" i="8"/>
  <c r="U30" i="8"/>
  <c r="AG30" i="8" s="1"/>
  <c r="AT31" i="8"/>
  <c r="AU31" i="8" s="1"/>
  <c r="U29" i="8"/>
  <c r="AG29" i="8" s="1"/>
  <c r="AT30" i="8"/>
  <c r="AU30" i="8" s="1"/>
  <c r="U33" i="8"/>
  <c r="AG33" i="8" s="1"/>
  <c r="U13" i="8"/>
  <c r="U8" i="8"/>
  <c r="U11" i="8"/>
  <c r="U9" i="8"/>
  <c r="U12" i="8"/>
  <c r="U117" i="7"/>
  <c r="U120" i="7"/>
  <c r="U118" i="7"/>
  <c r="U121" i="7"/>
  <c r="U109" i="7"/>
  <c r="U107" i="7"/>
  <c r="U110" i="7"/>
  <c r="U108" i="7"/>
  <c r="U111" i="7"/>
  <c r="U99" i="7"/>
  <c r="U100" i="7"/>
  <c r="U90" i="7"/>
  <c r="U88" i="7"/>
  <c r="U91" i="7"/>
  <c r="U77" i="7"/>
  <c r="U80" i="7"/>
  <c r="U78" i="7"/>
  <c r="U81" i="7"/>
  <c r="U79" i="7"/>
  <c r="U67" i="7"/>
  <c r="U70" i="7"/>
  <c r="U68" i="7"/>
  <c r="U71" i="7"/>
  <c r="U59" i="7"/>
  <c r="U60" i="7"/>
  <c r="U51" i="7"/>
  <c r="U49" i="7"/>
  <c r="U47" i="7"/>
  <c r="U41" i="7"/>
  <c r="U40" i="7"/>
  <c r="U38" i="7"/>
  <c r="U39" i="7"/>
  <c r="U31" i="7"/>
  <c r="U27" i="7"/>
  <c r="U30" i="7"/>
  <c r="U28" i="7"/>
  <c r="U29" i="7"/>
  <c r="U19" i="7"/>
  <c r="U67" i="14"/>
  <c r="U70" i="14"/>
  <c r="U68" i="14"/>
  <c r="U66" i="14"/>
  <c r="U69" i="14"/>
  <c r="U59" i="14"/>
  <c r="U57" i="14"/>
  <c r="U50" i="14"/>
  <c r="U48" i="14"/>
  <c r="U46" i="14"/>
  <c r="U49" i="14"/>
  <c r="U40" i="14"/>
  <c r="U38" i="14"/>
  <c r="U36" i="14"/>
  <c r="U39" i="14"/>
  <c r="U27" i="14"/>
  <c r="U30" i="14"/>
  <c r="U28" i="14"/>
  <c r="U26" i="14"/>
  <c r="U19" i="14"/>
  <c r="U18" i="14"/>
  <c r="U61" i="6"/>
  <c r="U62" i="6"/>
  <c r="U63" i="6"/>
  <c r="AG63" i="6" s="1"/>
  <c r="U58" i="6"/>
  <c r="U59" i="6"/>
  <c r="U60" i="6"/>
  <c r="AG60" i="6" s="1"/>
  <c r="U52" i="6"/>
  <c r="U53" i="6"/>
  <c r="U51" i="6"/>
  <c r="U49" i="6"/>
  <c r="U50" i="6"/>
  <c r="U48" i="6"/>
  <c r="U42" i="6"/>
  <c r="U21" i="6"/>
  <c r="U29" i="6"/>
  <c r="U32" i="6"/>
  <c r="U30" i="6"/>
  <c r="U33" i="6"/>
  <c r="U31" i="6"/>
  <c r="U9" i="6"/>
  <c r="U10" i="6"/>
  <c r="U13" i="6"/>
  <c r="U11" i="6"/>
  <c r="U10" i="1"/>
  <c r="U8" i="1"/>
  <c r="U11" i="1"/>
  <c r="U9" i="1"/>
  <c r="U21" i="5"/>
  <c r="U22" i="5"/>
  <c r="U18" i="5"/>
  <c r="U60" i="15"/>
  <c r="U59" i="15"/>
  <c r="U58" i="15"/>
  <c r="U57" i="15"/>
  <c r="U56" i="15"/>
  <c r="U50" i="15"/>
  <c r="U49" i="15"/>
  <c r="U48" i="15"/>
  <c r="U47" i="15"/>
  <c r="U46" i="15"/>
  <c r="U20" i="15"/>
  <c r="M118" i="14"/>
  <c r="V116" i="14"/>
  <c r="AH116" i="14" s="1"/>
  <c r="AT116" i="14"/>
  <c r="M117" i="14"/>
  <c r="M116" i="14"/>
  <c r="M120" i="14"/>
  <c r="V120" i="14"/>
  <c r="AH120" i="14" s="1"/>
  <c r="AT120" i="14"/>
  <c r="V119" i="14"/>
  <c r="AH119" i="14" s="1"/>
  <c r="AT119" i="14"/>
  <c r="V118" i="14"/>
  <c r="AH118" i="14" s="1"/>
  <c r="AT118" i="14"/>
  <c r="M119" i="14"/>
  <c r="V117" i="14"/>
  <c r="AH117" i="14" s="1"/>
  <c r="AT117" i="14"/>
  <c r="M110" i="14"/>
  <c r="V106" i="14"/>
  <c r="AH106" i="14" s="1"/>
  <c r="AT106" i="14"/>
  <c r="M107" i="14"/>
  <c r="M108" i="14"/>
  <c r="M106" i="14"/>
  <c r="V110" i="14"/>
  <c r="AH110" i="14" s="1"/>
  <c r="AT110" i="14"/>
  <c r="V109" i="14"/>
  <c r="AH109" i="14" s="1"/>
  <c r="AT109" i="14"/>
  <c r="V108" i="14"/>
  <c r="AH108" i="14" s="1"/>
  <c r="AT108" i="14"/>
  <c r="M109" i="14"/>
  <c r="V107" i="14"/>
  <c r="AH107" i="14" s="1"/>
  <c r="AT107" i="14"/>
  <c r="M96" i="14"/>
  <c r="V96" i="14"/>
  <c r="AH96" i="14" s="1"/>
  <c r="AT96" i="14"/>
  <c r="M100" i="14"/>
  <c r="M98" i="14"/>
  <c r="M97" i="14"/>
  <c r="V100" i="14"/>
  <c r="AH100" i="14" s="1"/>
  <c r="AT100" i="14"/>
  <c r="V99" i="14"/>
  <c r="AH99" i="14" s="1"/>
  <c r="AT99" i="14"/>
  <c r="V98" i="14"/>
  <c r="AH98" i="14" s="1"/>
  <c r="AT98" i="14"/>
  <c r="M99" i="14"/>
  <c r="V97" i="14"/>
  <c r="AH97" i="14" s="1"/>
  <c r="AT97" i="14"/>
  <c r="M88" i="14"/>
  <c r="M87" i="14"/>
  <c r="V90" i="14"/>
  <c r="AH90" i="14" s="1"/>
  <c r="AT90" i="14"/>
  <c r="N86" i="14"/>
  <c r="V89" i="14"/>
  <c r="AH89" i="14" s="1"/>
  <c r="AT89" i="14"/>
  <c r="V88" i="14"/>
  <c r="AH88" i="14" s="1"/>
  <c r="AT88" i="14"/>
  <c r="V87" i="14"/>
  <c r="AH87" i="14" s="1"/>
  <c r="AT87" i="14"/>
  <c r="M90" i="14"/>
  <c r="V86" i="14"/>
  <c r="AH86" i="14" s="1"/>
  <c r="AT86" i="14"/>
  <c r="M89" i="14"/>
  <c r="AU76" i="14"/>
  <c r="W76" i="14"/>
  <c r="W80" i="14"/>
  <c r="AI80" i="14" s="1"/>
  <c r="AU80" i="14"/>
  <c r="M79" i="14"/>
  <c r="M78" i="14"/>
  <c r="AU79" i="14"/>
  <c r="W79" i="14"/>
  <c r="AI79" i="14" s="1"/>
  <c r="AU78" i="14"/>
  <c r="W78" i="14"/>
  <c r="AI78" i="14" s="1"/>
  <c r="AU77" i="14"/>
  <c r="W77" i="14"/>
  <c r="AI77" i="14" s="1"/>
  <c r="M77" i="14"/>
  <c r="M76" i="14"/>
  <c r="AI76" i="14"/>
  <c r="M80" i="14"/>
  <c r="U21" i="12"/>
  <c r="AG21" i="12" s="1"/>
  <c r="U19" i="12"/>
  <c r="U17" i="12"/>
  <c r="U20" i="12"/>
  <c r="U37" i="11"/>
  <c r="U40" i="11"/>
  <c r="U20" i="11"/>
  <c r="U17" i="11"/>
  <c r="U16" i="10"/>
  <c r="U19" i="10"/>
  <c r="U17" i="13"/>
  <c r="U16" i="13"/>
  <c r="AG16" i="13" s="1"/>
  <c r="U20" i="13"/>
  <c r="U39" i="8"/>
  <c r="U38" i="8"/>
  <c r="U42" i="8"/>
  <c r="U19" i="8"/>
  <c r="AG19" i="8" s="1"/>
  <c r="U18" i="8"/>
  <c r="U22" i="8"/>
  <c r="U98" i="7"/>
  <c r="U97" i="7"/>
  <c r="U101" i="7"/>
  <c r="U58" i="7"/>
  <c r="U57" i="7"/>
  <c r="U61" i="7"/>
  <c r="U18" i="7"/>
  <c r="U17" i="7"/>
  <c r="U21" i="7"/>
  <c r="U56" i="14"/>
  <c r="U60" i="14"/>
  <c r="U16" i="14"/>
  <c r="U20" i="14"/>
  <c r="U17" i="14"/>
  <c r="U39" i="6"/>
  <c r="U43" i="6"/>
  <c r="AG43" i="6" s="1"/>
  <c r="U41" i="6"/>
  <c r="U19" i="6"/>
  <c r="AG19" i="6" s="1"/>
  <c r="U22" i="6"/>
  <c r="U23" i="6"/>
  <c r="U20" i="6"/>
  <c r="U19" i="1"/>
  <c r="U19" i="5"/>
  <c r="U23" i="5"/>
  <c r="U20" i="5"/>
  <c r="U20" i="1"/>
  <c r="U18" i="1"/>
  <c r="U21" i="1"/>
  <c r="U82" i="9"/>
  <c r="U81" i="9"/>
  <c r="U80" i="9"/>
  <c r="U79" i="9"/>
  <c r="U78" i="9"/>
  <c r="AG78" i="9" s="1"/>
  <c r="U73" i="9"/>
  <c r="AG73" i="9" s="1"/>
  <c r="U72" i="9"/>
  <c r="U71" i="9"/>
  <c r="AG71" i="9" s="1"/>
  <c r="U70" i="9"/>
  <c r="U69" i="9"/>
  <c r="U68" i="9"/>
  <c r="U58" i="9"/>
  <c r="AG58" i="9" s="1"/>
  <c r="U59" i="9"/>
  <c r="AG59" i="9" s="1"/>
  <c r="U60" i="9"/>
  <c r="U61" i="9"/>
  <c r="AG61" i="9" s="1"/>
  <c r="U62" i="9"/>
  <c r="U63" i="9"/>
  <c r="AG63" i="9" s="1"/>
  <c r="AG60" i="9"/>
  <c r="AG62" i="9"/>
  <c r="U39" i="9"/>
  <c r="U43" i="9"/>
  <c r="AG43" i="9" s="1"/>
  <c r="U23" i="9"/>
  <c r="U22" i="9"/>
  <c r="U20" i="9"/>
  <c r="U21" i="9"/>
  <c r="U19" i="9"/>
  <c r="U18" i="9"/>
  <c r="AG38" i="15"/>
  <c r="U39" i="15"/>
  <c r="U37" i="15"/>
  <c r="AG37" i="15" s="1"/>
  <c r="U40" i="15"/>
  <c r="AG40" i="15" s="1"/>
  <c r="U19" i="15"/>
  <c r="U18" i="15"/>
  <c r="L18" i="12"/>
  <c r="V20" i="12"/>
  <c r="AH20" i="12" s="1"/>
  <c r="AT20" i="12"/>
  <c r="L17" i="12"/>
  <c r="V19" i="12"/>
  <c r="AH19" i="12" s="1"/>
  <c r="AT19" i="12"/>
  <c r="L21" i="12"/>
  <c r="V18" i="12"/>
  <c r="AH18" i="12" s="1"/>
  <c r="AT18" i="12"/>
  <c r="L20" i="12"/>
  <c r="V17" i="12"/>
  <c r="AH17" i="12" s="1"/>
  <c r="AT17" i="12"/>
  <c r="L19" i="12"/>
  <c r="V21" i="12"/>
  <c r="AH21" i="12" s="1"/>
  <c r="AT21" i="12"/>
  <c r="AG17" i="12"/>
  <c r="AG18" i="12"/>
  <c r="AG19" i="12"/>
  <c r="AG20" i="12"/>
  <c r="L37" i="11"/>
  <c r="V39" i="11"/>
  <c r="AH39" i="11" s="1"/>
  <c r="AT39" i="11"/>
  <c r="V38" i="11"/>
  <c r="AH38" i="11" s="1"/>
  <c r="AT38" i="11"/>
  <c r="L40" i="11"/>
  <c r="V37" i="11"/>
  <c r="AH37" i="11" s="1"/>
  <c r="AT37" i="11"/>
  <c r="L39" i="11"/>
  <c r="L38" i="11"/>
  <c r="V40" i="11"/>
  <c r="AH40" i="11" s="1"/>
  <c r="AT40" i="11"/>
  <c r="AG37" i="11"/>
  <c r="AG38" i="11"/>
  <c r="AG39" i="11"/>
  <c r="AG40" i="11"/>
  <c r="L27" i="11"/>
  <c r="V29" i="11"/>
  <c r="AH29" i="11" s="1"/>
  <c r="AT29" i="11"/>
  <c r="V28" i="11"/>
  <c r="AH28" i="11" s="1"/>
  <c r="AT28" i="11"/>
  <c r="L30" i="11"/>
  <c r="V27" i="11"/>
  <c r="AH27" i="11" s="1"/>
  <c r="AT27" i="11"/>
  <c r="L29" i="11"/>
  <c r="L28" i="11"/>
  <c r="V30" i="11"/>
  <c r="AH30" i="11" s="1"/>
  <c r="AT30" i="11"/>
  <c r="AG27" i="11"/>
  <c r="AG29" i="11"/>
  <c r="L17" i="11"/>
  <c r="V19" i="11"/>
  <c r="AH19" i="11" s="1"/>
  <c r="AT19" i="11"/>
  <c r="V18" i="11"/>
  <c r="AH18" i="11" s="1"/>
  <c r="AT18" i="11"/>
  <c r="L20" i="11"/>
  <c r="V17" i="11"/>
  <c r="AH17" i="11" s="1"/>
  <c r="AT17" i="11"/>
  <c r="L19" i="11"/>
  <c r="L18" i="11"/>
  <c r="V20" i="11"/>
  <c r="AH20" i="11" s="1"/>
  <c r="AT20" i="11"/>
  <c r="AG17" i="11"/>
  <c r="AG18" i="11"/>
  <c r="AG19" i="11"/>
  <c r="AG20" i="11"/>
  <c r="L36" i="10"/>
  <c r="V38" i="10"/>
  <c r="AT38" i="10"/>
  <c r="V37" i="10"/>
  <c r="AT37" i="10"/>
  <c r="L39" i="10"/>
  <c r="V36" i="10"/>
  <c r="AH36" i="10" s="1"/>
  <c r="AT36" i="10"/>
  <c r="L38" i="10"/>
  <c r="AH38" i="10"/>
  <c r="L37" i="10"/>
  <c r="AH37" i="10"/>
  <c r="V39" i="10"/>
  <c r="AH39" i="10" s="1"/>
  <c r="AT39" i="10"/>
  <c r="AG36" i="10"/>
  <c r="AG37" i="10"/>
  <c r="AG39" i="10"/>
  <c r="V26" i="10"/>
  <c r="AH26" i="10" s="1"/>
  <c r="AT26" i="10"/>
  <c r="L28" i="10"/>
  <c r="V28" i="10"/>
  <c r="AH28" i="10" s="1"/>
  <c r="AT28" i="10"/>
  <c r="L26" i="10"/>
  <c r="L29" i="10"/>
  <c r="L27" i="10"/>
  <c r="V27" i="10"/>
  <c r="AH27" i="10" s="1"/>
  <c r="AT27" i="10"/>
  <c r="V29" i="10"/>
  <c r="AH29" i="10" s="1"/>
  <c r="AT29" i="10"/>
  <c r="U28" i="10"/>
  <c r="U29" i="10"/>
  <c r="AG26" i="10"/>
  <c r="AG27" i="10"/>
  <c r="AG28" i="10"/>
  <c r="AG29" i="10"/>
  <c r="L16" i="10"/>
  <c r="V18" i="10"/>
  <c r="AH18" i="10" s="1"/>
  <c r="AT18" i="10"/>
  <c r="V17" i="10"/>
  <c r="AH17" i="10" s="1"/>
  <c r="AT17" i="10"/>
  <c r="L19" i="10"/>
  <c r="V16" i="10"/>
  <c r="AH16" i="10" s="1"/>
  <c r="AT16" i="10"/>
  <c r="L18" i="10"/>
  <c r="L17" i="10"/>
  <c r="V19" i="10"/>
  <c r="AH19" i="10" s="1"/>
  <c r="AT19" i="10"/>
  <c r="AG16" i="10"/>
  <c r="AG17" i="10"/>
  <c r="AG18" i="10"/>
  <c r="AG19" i="10"/>
  <c r="L17" i="13"/>
  <c r="V19" i="13"/>
  <c r="AH19" i="13" s="1"/>
  <c r="AT19" i="13"/>
  <c r="L16" i="13"/>
  <c r="V18" i="13"/>
  <c r="AH18" i="13" s="1"/>
  <c r="AT18" i="13"/>
  <c r="L20" i="13"/>
  <c r="V17" i="13"/>
  <c r="AH17" i="13" s="1"/>
  <c r="AT17" i="13"/>
  <c r="L19" i="13"/>
  <c r="V16" i="13"/>
  <c r="AH16" i="13" s="1"/>
  <c r="AT16" i="13"/>
  <c r="L18" i="13"/>
  <c r="V20" i="13"/>
  <c r="AH20" i="13" s="1"/>
  <c r="AT20" i="13"/>
  <c r="AG17" i="13"/>
  <c r="AG18" i="13"/>
  <c r="AG19" i="13"/>
  <c r="AG20" i="13"/>
  <c r="V78" i="9"/>
  <c r="AT78" i="9"/>
  <c r="L80" i="9"/>
  <c r="V82" i="9"/>
  <c r="AH82" i="9" s="1"/>
  <c r="AT82" i="9"/>
  <c r="L79" i="9"/>
  <c r="V81" i="9"/>
  <c r="AT81" i="9"/>
  <c r="L83" i="9"/>
  <c r="L78" i="9"/>
  <c r="AH78" i="9"/>
  <c r="V80" i="9"/>
  <c r="AH80" i="9" s="1"/>
  <c r="AT80" i="9"/>
  <c r="L82" i="9"/>
  <c r="V79" i="9"/>
  <c r="AH79" i="9" s="1"/>
  <c r="AT79" i="9"/>
  <c r="L81" i="9"/>
  <c r="AH81" i="9"/>
  <c r="V83" i="9"/>
  <c r="AH83" i="9" s="1"/>
  <c r="AT83" i="9"/>
  <c r="AG79" i="9"/>
  <c r="AG80" i="9"/>
  <c r="AG81" i="9"/>
  <c r="AG82" i="9"/>
  <c r="AG83" i="9"/>
  <c r="V72" i="9"/>
  <c r="AH72" i="9" s="1"/>
  <c r="AT72" i="9"/>
  <c r="L68" i="9"/>
  <c r="AH68" i="9"/>
  <c r="L69" i="9"/>
  <c r="AH69" i="9"/>
  <c r="L70" i="9"/>
  <c r="AH70" i="9"/>
  <c r="L71" i="9"/>
  <c r="AH71" i="9"/>
  <c r="L72" i="9"/>
  <c r="AG68" i="9"/>
  <c r="AT68" i="9"/>
  <c r="AG69" i="9"/>
  <c r="AT69" i="9"/>
  <c r="AG70" i="9"/>
  <c r="AT70" i="9"/>
  <c r="AT71" i="9"/>
  <c r="AG72" i="9"/>
  <c r="V73" i="9"/>
  <c r="AT73" i="9"/>
  <c r="K73" i="9"/>
  <c r="M58" i="9"/>
  <c r="V61" i="9"/>
  <c r="AH61" i="9" s="1"/>
  <c r="AT61" i="9"/>
  <c r="L62" i="9"/>
  <c r="M63" i="9"/>
  <c r="V58" i="9"/>
  <c r="AH58" i="9" s="1"/>
  <c r="AT58" i="9"/>
  <c r="M59" i="9"/>
  <c r="V59" i="9"/>
  <c r="AH59" i="9" s="1"/>
  <c r="AT59" i="9"/>
  <c r="M60" i="9"/>
  <c r="V62" i="9"/>
  <c r="AH62" i="9" s="1"/>
  <c r="AT62" i="9"/>
  <c r="V63" i="9"/>
  <c r="AT63" i="9"/>
  <c r="V60" i="9"/>
  <c r="AH60" i="9" s="1"/>
  <c r="AT60" i="9"/>
  <c r="M61" i="9"/>
  <c r="AH63" i="9"/>
  <c r="L50" i="9"/>
  <c r="L49" i="9"/>
  <c r="V51" i="9"/>
  <c r="AH51" i="9" s="1"/>
  <c r="AT51" i="9"/>
  <c r="L53" i="9"/>
  <c r="V48" i="9"/>
  <c r="AH48" i="9" s="1"/>
  <c r="AT48" i="9"/>
  <c r="L48" i="9"/>
  <c r="V50" i="9"/>
  <c r="AH50" i="9" s="1"/>
  <c r="AT50" i="9"/>
  <c r="L52" i="9"/>
  <c r="V52" i="9"/>
  <c r="AH52" i="9" s="1"/>
  <c r="AT52" i="9"/>
  <c r="V49" i="9"/>
  <c r="AH49" i="9" s="1"/>
  <c r="AT49" i="9"/>
  <c r="L51" i="9"/>
  <c r="V53" i="9"/>
  <c r="AH53" i="9" s="1"/>
  <c r="AT53" i="9"/>
  <c r="AG48" i="9"/>
  <c r="AG49" i="9"/>
  <c r="AG51" i="9"/>
  <c r="AG52" i="9"/>
  <c r="AG53" i="9"/>
  <c r="V38" i="9"/>
  <c r="AT38" i="9"/>
  <c r="L40" i="9"/>
  <c r="V42" i="9"/>
  <c r="AT42" i="9"/>
  <c r="L39" i="9"/>
  <c r="V41" i="9"/>
  <c r="AH41" i="9" s="1"/>
  <c r="AT41" i="9"/>
  <c r="L43" i="9"/>
  <c r="L38" i="9"/>
  <c r="AH38" i="9"/>
  <c r="V40" i="9"/>
  <c r="AH40" i="9" s="1"/>
  <c r="AT40" i="9"/>
  <c r="L42" i="9"/>
  <c r="AH42" i="9"/>
  <c r="V39" i="9"/>
  <c r="AH39" i="9" s="1"/>
  <c r="AT39" i="9"/>
  <c r="L41" i="9"/>
  <c r="V43" i="9"/>
  <c r="AH43" i="9" s="1"/>
  <c r="AT43" i="9"/>
  <c r="AG38" i="9"/>
  <c r="AG39" i="9"/>
  <c r="AG40" i="9"/>
  <c r="AG41" i="9"/>
  <c r="AG42" i="9"/>
  <c r="V28" i="9"/>
  <c r="AH28" i="9" s="1"/>
  <c r="AT28" i="9"/>
  <c r="L30" i="9"/>
  <c r="V32" i="9"/>
  <c r="AT32" i="9"/>
  <c r="L29" i="9"/>
  <c r="V31" i="9"/>
  <c r="AT31" i="9"/>
  <c r="L33" i="9"/>
  <c r="L28" i="9"/>
  <c r="V30" i="9"/>
  <c r="AH30" i="9" s="1"/>
  <c r="AT30" i="9"/>
  <c r="L32" i="9"/>
  <c r="AH32" i="9"/>
  <c r="V29" i="9"/>
  <c r="AH29" i="9" s="1"/>
  <c r="AT29" i="9"/>
  <c r="L31" i="9"/>
  <c r="AH31" i="9"/>
  <c r="V33" i="9"/>
  <c r="AH33" i="9" s="1"/>
  <c r="AT33" i="9"/>
  <c r="AG28" i="9"/>
  <c r="AG29" i="9"/>
  <c r="AG30" i="9"/>
  <c r="AG31" i="9"/>
  <c r="AG33" i="9"/>
  <c r="V18" i="9"/>
  <c r="AH18" i="9" s="1"/>
  <c r="AT18" i="9"/>
  <c r="L20" i="9"/>
  <c r="V22" i="9"/>
  <c r="AH22" i="9" s="1"/>
  <c r="AT22" i="9"/>
  <c r="L19" i="9"/>
  <c r="V21" i="9"/>
  <c r="AT21" i="9"/>
  <c r="L23" i="9"/>
  <c r="L18" i="9"/>
  <c r="V20" i="9"/>
  <c r="AH20" i="9" s="1"/>
  <c r="AT20" i="9"/>
  <c r="L22" i="9"/>
  <c r="V19" i="9"/>
  <c r="AH19" i="9" s="1"/>
  <c r="AT19" i="9"/>
  <c r="L21" i="9"/>
  <c r="AH21" i="9"/>
  <c r="V23" i="9"/>
  <c r="AH23" i="9" s="1"/>
  <c r="AT23" i="9"/>
  <c r="AG18" i="9"/>
  <c r="AG19" i="9"/>
  <c r="AG20" i="9"/>
  <c r="AG21" i="9"/>
  <c r="AG22" i="9"/>
  <c r="AG23" i="9"/>
  <c r="V38" i="8"/>
  <c r="AH38" i="8" s="1"/>
  <c r="AT38" i="8"/>
  <c r="L40" i="8"/>
  <c r="V42" i="8"/>
  <c r="AH42" i="8" s="1"/>
  <c r="AT42" i="8"/>
  <c r="L39" i="8"/>
  <c r="V41" i="8"/>
  <c r="AT41" i="8"/>
  <c r="L43" i="8"/>
  <c r="L38" i="8"/>
  <c r="V40" i="8"/>
  <c r="AH40" i="8" s="1"/>
  <c r="AT40" i="8"/>
  <c r="L42" i="8"/>
  <c r="V39" i="8"/>
  <c r="AH39" i="8" s="1"/>
  <c r="AT39" i="8"/>
  <c r="L41" i="8"/>
  <c r="AH41" i="8"/>
  <c r="V43" i="8"/>
  <c r="AH43" i="8" s="1"/>
  <c r="AT43" i="8"/>
  <c r="AG38" i="8"/>
  <c r="AG39" i="8"/>
  <c r="AG40" i="8"/>
  <c r="AG41" i="8"/>
  <c r="AG42" i="8"/>
  <c r="AG43" i="8"/>
  <c r="AV30" i="8"/>
  <c r="X30" i="8"/>
  <c r="V32" i="8"/>
  <c r="AT32" i="8"/>
  <c r="AV28" i="8"/>
  <c r="X28" i="8"/>
  <c r="AV31" i="8"/>
  <c r="X31" i="8"/>
  <c r="L28" i="8"/>
  <c r="AH28" i="8"/>
  <c r="W28" i="8"/>
  <c r="L29" i="8"/>
  <c r="AH29" i="8"/>
  <c r="W29" i="8"/>
  <c r="L30" i="8"/>
  <c r="AH30" i="8"/>
  <c r="W30" i="8"/>
  <c r="L31" i="8"/>
  <c r="AH31" i="8"/>
  <c r="W31" i="8"/>
  <c r="K32" i="8"/>
  <c r="AG32" i="8"/>
  <c r="AV29" i="8"/>
  <c r="X29" i="8"/>
  <c r="V33" i="8"/>
  <c r="AT33" i="8"/>
  <c r="K33" i="8"/>
  <c r="V18" i="8"/>
  <c r="AT18" i="8"/>
  <c r="L20" i="8"/>
  <c r="V22" i="8"/>
  <c r="AH22" i="8" s="1"/>
  <c r="AT22" i="8"/>
  <c r="L19" i="8"/>
  <c r="V21" i="8"/>
  <c r="AT21" i="8"/>
  <c r="L23" i="8"/>
  <c r="L18" i="8"/>
  <c r="AH18" i="8"/>
  <c r="V20" i="8"/>
  <c r="AH20" i="8" s="1"/>
  <c r="AT20" i="8"/>
  <c r="L22" i="8"/>
  <c r="V19" i="8"/>
  <c r="AH19" i="8" s="1"/>
  <c r="AT19" i="8"/>
  <c r="L21" i="8"/>
  <c r="AH21" i="8"/>
  <c r="V23" i="8"/>
  <c r="AH23" i="8" s="1"/>
  <c r="AT23" i="8"/>
  <c r="AG18" i="8"/>
  <c r="AG20" i="8"/>
  <c r="AG21" i="8"/>
  <c r="AG22" i="8"/>
  <c r="AG23" i="8"/>
  <c r="L118" i="7"/>
  <c r="V120" i="7"/>
  <c r="AT120" i="7"/>
  <c r="L117" i="7"/>
  <c r="V119" i="7"/>
  <c r="AH119" i="7" s="1"/>
  <c r="AT119" i="7"/>
  <c r="L121" i="7"/>
  <c r="V118" i="7"/>
  <c r="AH118" i="7" s="1"/>
  <c r="AT118" i="7"/>
  <c r="L120" i="7"/>
  <c r="AH120" i="7"/>
  <c r="V117" i="7"/>
  <c r="AH117" i="7" s="1"/>
  <c r="AT117" i="7"/>
  <c r="L119" i="7"/>
  <c r="V121" i="7"/>
  <c r="AH121" i="7" s="1"/>
  <c r="AT121" i="7"/>
  <c r="AG117" i="7"/>
  <c r="AG118" i="7"/>
  <c r="AG119" i="7"/>
  <c r="AG120" i="7"/>
  <c r="AG121" i="7"/>
  <c r="L108" i="7"/>
  <c r="V110" i="7"/>
  <c r="AT110" i="7"/>
  <c r="L107" i="7"/>
  <c r="V109" i="7"/>
  <c r="AH109" i="7" s="1"/>
  <c r="AT109" i="7"/>
  <c r="L111" i="7"/>
  <c r="V108" i="7"/>
  <c r="AH108" i="7" s="1"/>
  <c r="AT108" i="7"/>
  <c r="L110" i="7"/>
  <c r="AH110" i="7"/>
  <c r="V107" i="7"/>
  <c r="AH107" i="7" s="1"/>
  <c r="AT107" i="7"/>
  <c r="L109" i="7"/>
  <c r="V111" i="7"/>
  <c r="AH111" i="7" s="1"/>
  <c r="AT111" i="7"/>
  <c r="AG107" i="7"/>
  <c r="AG108" i="7"/>
  <c r="AG109" i="7"/>
  <c r="AG110" i="7"/>
  <c r="AG111" i="7"/>
  <c r="L98" i="7"/>
  <c r="V100" i="7"/>
  <c r="AT100" i="7"/>
  <c r="L97" i="7"/>
  <c r="V99" i="7"/>
  <c r="AT99" i="7"/>
  <c r="L101" i="7"/>
  <c r="V98" i="7"/>
  <c r="AH98" i="7" s="1"/>
  <c r="AT98" i="7"/>
  <c r="L100" i="7"/>
  <c r="AH100" i="7"/>
  <c r="V97" i="7"/>
  <c r="AH97" i="7" s="1"/>
  <c r="AT97" i="7"/>
  <c r="L99" i="7"/>
  <c r="AH99" i="7"/>
  <c r="V101" i="7"/>
  <c r="AH101" i="7" s="1"/>
  <c r="AT101" i="7"/>
  <c r="AG97" i="7"/>
  <c r="AG98" i="7"/>
  <c r="AG99" i="7"/>
  <c r="AG100" i="7"/>
  <c r="AG101" i="7"/>
  <c r="L88" i="7"/>
  <c r="V90" i="7"/>
  <c r="AT90" i="7"/>
  <c r="L87" i="7"/>
  <c r="V89" i="7"/>
  <c r="AH89" i="7" s="1"/>
  <c r="AT89" i="7"/>
  <c r="L91" i="7"/>
  <c r="V88" i="7"/>
  <c r="AH88" i="7" s="1"/>
  <c r="AT88" i="7"/>
  <c r="L90" i="7"/>
  <c r="AH90" i="7"/>
  <c r="V87" i="7"/>
  <c r="AH87" i="7" s="1"/>
  <c r="AT87" i="7"/>
  <c r="L89" i="7"/>
  <c r="V91" i="7"/>
  <c r="AH91" i="7" s="1"/>
  <c r="AT91" i="7"/>
  <c r="AG87" i="7"/>
  <c r="AG88" i="7"/>
  <c r="AG89" i="7"/>
  <c r="AG90" i="7"/>
  <c r="AG91" i="7"/>
  <c r="L78" i="7"/>
  <c r="V80" i="7"/>
  <c r="AT80" i="7"/>
  <c r="L77" i="7"/>
  <c r="V79" i="7"/>
  <c r="AH79" i="7" s="1"/>
  <c r="AT79" i="7"/>
  <c r="L81" i="7"/>
  <c r="V78" i="7"/>
  <c r="AH78" i="7" s="1"/>
  <c r="AT78" i="7"/>
  <c r="L80" i="7"/>
  <c r="AH80" i="7"/>
  <c r="V77" i="7"/>
  <c r="AH77" i="7" s="1"/>
  <c r="AT77" i="7"/>
  <c r="L79" i="7"/>
  <c r="V81" i="7"/>
  <c r="AH81" i="7" s="1"/>
  <c r="AT81" i="7"/>
  <c r="AG77" i="7"/>
  <c r="AG78" i="7"/>
  <c r="AG79" i="7"/>
  <c r="AG80" i="7"/>
  <c r="AG81" i="7"/>
  <c r="L68" i="7"/>
  <c r="V70" i="7"/>
  <c r="AH70" i="7" s="1"/>
  <c r="AT70" i="7"/>
  <c r="L67" i="7"/>
  <c r="V69" i="7"/>
  <c r="AH69" i="7" s="1"/>
  <c r="AT69" i="7"/>
  <c r="L71" i="7"/>
  <c r="V68" i="7"/>
  <c r="AH68" i="7" s="1"/>
  <c r="AT68" i="7"/>
  <c r="L70" i="7"/>
  <c r="V67" i="7"/>
  <c r="AH67" i="7" s="1"/>
  <c r="AT67" i="7"/>
  <c r="L69" i="7"/>
  <c r="V71" i="7"/>
  <c r="AH71" i="7" s="1"/>
  <c r="AT71" i="7"/>
  <c r="AG67" i="7"/>
  <c r="AG68" i="7"/>
  <c r="AG69" i="7"/>
  <c r="AG70" i="7"/>
  <c r="AG71" i="7"/>
  <c r="L58" i="7"/>
  <c r="V60" i="7"/>
  <c r="AT60" i="7"/>
  <c r="L57" i="7"/>
  <c r="V59" i="7"/>
  <c r="AH59" i="7" s="1"/>
  <c r="AT59" i="7"/>
  <c r="L61" i="7"/>
  <c r="V58" i="7"/>
  <c r="AH58" i="7" s="1"/>
  <c r="AT58" i="7"/>
  <c r="L60" i="7"/>
  <c r="AH60" i="7"/>
  <c r="V57" i="7"/>
  <c r="AH57" i="7" s="1"/>
  <c r="AT57" i="7"/>
  <c r="L59" i="7"/>
  <c r="V61" i="7"/>
  <c r="AH61" i="7" s="1"/>
  <c r="AT61" i="7"/>
  <c r="AG57" i="7"/>
  <c r="AG58" i="7"/>
  <c r="AG59" i="7"/>
  <c r="AG60" i="7"/>
  <c r="AG61" i="7"/>
  <c r="L48" i="7"/>
  <c r="V50" i="7"/>
  <c r="AH50" i="7" s="1"/>
  <c r="AT50" i="7"/>
  <c r="L47" i="7"/>
  <c r="V49" i="7"/>
  <c r="AH49" i="7" s="1"/>
  <c r="AT49" i="7"/>
  <c r="L51" i="7"/>
  <c r="V48" i="7"/>
  <c r="AH48" i="7" s="1"/>
  <c r="AT48" i="7"/>
  <c r="L50" i="7"/>
  <c r="V47" i="7"/>
  <c r="AH47" i="7" s="1"/>
  <c r="AT47" i="7"/>
  <c r="L49" i="7"/>
  <c r="V51" i="7"/>
  <c r="AH51" i="7" s="1"/>
  <c r="AT51" i="7"/>
  <c r="AG47" i="7"/>
  <c r="AG48" i="7"/>
  <c r="AG49" i="7"/>
  <c r="AG50" i="7"/>
  <c r="AG51" i="7"/>
  <c r="L38" i="7"/>
  <c r="V40" i="7"/>
  <c r="AT40" i="7"/>
  <c r="L37" i="7"/>
  <c r="V39" i="7"/>
  <c r="AT39" i="7"/>
  <c r="L41" i="7"/>
  <c r="V38" i="7"/>
  <c r="AH38" i="7" s="1"/>
  <c r="AT38" i="7"/>
  <c r="L40" i="7"/>
  <c r="AH40" i="7"/>
  <c r="V37" i="7"/>
  <c r="AH37" i="7" s="1"/>
  <c r="AT37" i="7"/>
  <c r="L39" i="7"/>
  <c r="AH39" i="7"/>
  <c r="V41" i="7"/>
  <c r="AH41" i="7" s="1"/>
  <c r="AT41" i="7"/>
  <c r="AG37" i="7"/>
  <c r="AG38" i="7"/>
  <c r="AG39" i="7"/>
  <c r="AG40" i="7"/>
  <c r="AG41" i="7"/>
  <c r="L28" i="7"/>
  <c r="V30" i="7"/>
  <c r="AT30" i="7"/>
  <c r="L27" i="7"/>
  <c r="V29" i="7"/>
  <c r="AH29" i="7" s="1"/>
  <c r="AT29" i="7"/>
  <c r="L31" i="7"/>
  <c r="V28" i="7"/>
  <c r="AH28" i="7" s="1"/>
  <c r="AT28" i="7"/>
  <c r="L30" i="7"/>
  <c r="AH30" i="7"/>
  <c r="V27" i="7"/>
  <c r="AH27" i="7" s="1"/>
  <c r="AT27" i="7"/>
  <c r="L29" i="7"/>
  <c r="V31" i="7"/>
  <c r="AH31" i="7" s="1"/>
  <c r="AT31" i="7"/>
  <c r="AG27" i="7"/>
  <c r="AG28" i="7"/>
  <c r="AG29" i="7"/>
  <c r="AG30" i="7"/>
  <c r="AG31" i="7"/>
  <c r="AT16" i="7"/>
  <c r="L18" i="7"/>
  <c r="V20" i="7"/>
  <c r="AT20" i="7"/>
  <c r="L17" i="7"/>
  <c r="V19" i="7"/>
  <c r="AT19" i="7"/>
  <c r="L21" i="7"/>
  <c r="V18" i="7"/>
  <c r="AH18" i="7" s="1"/>
  <c r="AT18" i="7"/>
  <c r="L20" i="7"/>
  <c r="AH20" i="7"/>
  <c r="V17" i="7"/>
  <c r="AH17" i="7" s="1"/>
  <c r="AT17" i="7"/>
  <c r="L19" i="7"/>
  <c r="AH19" i="7"/>
  <c r="V21" i="7"/>
  <c r="AH21" i="7" s="1"/>
  <c r="AT21" i="7"/>
  <c r="AG17" i="7"/>
  <c r="AG18" i="7"/>
  <c r="AG19" i="7"/>
  <c r="AG20" i="7"/>
  <c r="AG21" i="7"/>
  <c r="L67" i="14"/>
  <c r="V69" i="14"/>
  <c r="AH69" i="14" s="1"/>
  <c r="AT69" i="14"/>
  <c r="L66" i="14"/>
  <c r="V68" i="14"/>
  <c r="AH68" i="14" s="1"/>
  <c r="AT68" i="14"/>
  <c r="L70" i="14"/>
  <c r="V67" i="14"/>
  <c r="AH67" i="14" s="1"/>
  <c r="AT67" i="14"/>
  <c r="L69" i="14"/>
  <c r="V66" i="14"/>
  <c r="AH66" i="14" s="1"/>
  <c r="AT66" i="14"/>
  <c r="L68" i="14"/>
  <c r="V70" i="14"/>
  <c r="AH70" i="14" s="1"/>
  <c r="AT70" i="14"/>
  <c r="AG66" i="14"/>
  <c r="AG67" i="14"/>
  <c r="AG68" i="14"/>
  <c r="AG69" i="14"/>
  <c r="AG70" i="14"/>
  <c r="L57" i="14"/>
  <c r="V59" i="14"/>
  <c r="AH59" i="14" s="1"/>
  <c r="AT59" i="14"/>
  <c r="L56" i="14"/>
  <c r="V58" i="14"/>
  <c r="AH58" i="14" s="1"/>
  <c r="AT58" i="14"/>
  <c r="L60" i="14"/>
  <c r="V57" i="14"/>
  <c r="AH57" i="14" s="1"/>
  <c r="AT57" i="14"/>
  <c r="L59" i="14"/>
  <c r="V56" i="14"/>
  <c r="AH56" i="14" s="1"/>
  <c r="AT56" i="14"/>
  <c r="L58" i="14"/>
  <c r="V60" i="14"/>
  <c r="AH60" i="14" s="1"/>
  <c r="AT60" i="14"/>
  <c r="AG56" i="14"/>
  <c r="AG57" i="14"/>
  <c r="AG58" i="14"/>
  <c r="AG59" i="14"/>
  <c r="AG60" i="14"/>
  <c r="L47" i="14"/>
  <c r="L46" i="14"/>
  <c r="V48" i="14"/>
  <c r="AH48" i="14" s="1"/>
  <c r="AT48" i="14"/>
  <c r="L50" i="14"/>
  <c r="V47" i="14"/>
  <c r="AH47" i="14" s="1"/>
  <c r="AT47" i="14"/>
  <c r="L49" i="14"/>
  <c r="V49" i="14"/>
  <c r="AH49" i="14" s="1"/>
  <c r="AT49" i="14"/>
  <c r="V46" i="14"/>
  <c r="AH46" i="14" s="1"/>
  <c r="AT46" i="14"/>
  <c r="L48" i="14"/>
  <c r="V50" i="14"/>
  <c r="AH50" i="14" s="1"/>
  <c r="AT50" i="14"/>
  <c r="AG46" i="14"/>
  <c r="AG47" i="14"/>
  <c r="AG48" i="14"/>
  <c r="AG49" i="14"/>
  <c r="AG50" i="14"/>
  <c r="L37" i="14"/>
  <c r="V39" i="14"/>
  <c r="AH39" i="14" s="1"/>
  <c r="AT39" i="14"/>
  <c r="L36" i="14"/>
  <c r="V38" i="14"/>
  <c r="AH38" i="14" s="1"/>
  <c r="AT38" i="14"/>
  <c r="L40" i="14"/>
  <c r="V37" i="14"/>
  <c r="AH37" i="14" s="1"/>
  <c r="AT37" i="14"/>
  <c r="L39" i="14"/>
  <c r="V36" i="14"/>
  <c r="AH36" i="14" s="1"/>
  <c r="AT36" i="14"/>
  <c r="L38" i="14"/>
  <c r="V40" i="14"/>
  <c r="AH40" i="14" s="1"/>
  <c r="AT40" i="14"/>
  <c r="AG36" i="14"/>
  <c r="AG37" i="14"/>
  <c r="AG38" i="14"/>
  <c r="AG39" i="14"/>
  <c r="AG40" i="14"/>
  <c r="L27" i="14"/>
  <c r="V29" i="14"/>
  <c r="AH29" i="14" s="1"/>
  <c r="AT29" i="14"/>
  <c r="L26" i="14"/>
  <c r="V28" i="14"/>
  <c r="AH28" i="14" s="1"/>
  <c r="AT28" i="14"/>
  <c r="L30" i="14"/>
  <c r="V27" i="14"/>
  <c r="AH27" i="14" s="1"/>
  <c r="AT27" i="14"/>
  <c r="L29" i="14"/>
  <c r="V26" i="14"/>
  <c r="AH26" i="14" s="1"/>
  <c r="AT26" i="14"/>
  <c r="L28" i="14"/>
  <c r="V30" i="14"/>
  <c r="AH30" i="14" s="1"/>
  <c r="AT30" i="14"/>
  <c r="AG26" i="14"/>
  <c r="AG27" i="14"/>
  <c r="AG28" i="14"/>
  <c r="AG29" i="14"/>
  <c r="AG30" i="14"/>
  <c r="V10" i="14"/>
  <c r="AH10" i="14" s="1"/>
  <c r="AT10" i="14"/>
  <c r="N10" i="14"/>
  <c r="P9" i="14"/>
  <c r="U10" i="14"/>
  <c r="AG10" i="14" s="1"/>
  <c r="AO8" i="14"/>
  <c r="AK7" i="14"/>
  <c r="L17" i="14"/>
  <c r="V19" i="14"/>
  <c r="AT19" i="14"/>
  <c r="AI9" i="14"/>
  <c r="AM8" i="14"/>
  <c r="AI7" i="14"/>
  <c r="K16" i="14"/>
  <c r="AG16" i="14"/>
  <c r="V18" i="14"/>
  <c r="AH18" i="14" s="1"/>
  <c r="AT18" i="14"/>
  <c r="L20" i="14"/>
  <c r="AH9" i="14"/>
  <c r="AK8" i="14"/>
  <c r="AJ7" i="14"/>
  <c r="X6" i="14"/>
  <c r="AJ6" i="14" s="1"/>
  <c r="AV6" i="14"/>
  <c r="O6" i="14"/>
  <c r="V17" i="14"/>
  <c r="AH17" i="14" s="1"/>
  <c r="AT17" i="14"/>
  <c r="L19" i="14"/>
  <c r="AH19" i="14"/>
  <c r="AW9" i="14"/>
  <c r="X9" i="14"/>
  <c r="AJ9" i="14" s="1"/>
  <c r="BA8" i="14"/>
  <c r="AD8" i="14" s="1"/>
  <c r="AL8" i="14"/>
  <c r="AB8" i="14"/>
  <c r="AN8" i="14" s="1"/>
  <c r="S8" i="14"/>
  <c r="AI8" i="14"/>
  <c r="AW7" i="14"/>
  <c r="AH7" i="14"/>
  <c r="X7" i="14"/>
  <c r="O7" i="14"/>
  <c r="AI6" i="14"/>
  <c r="V16" i="14"/>
  <c r="AT16" i="14"/>
  <c r="L18" i="14"/>
  <c r="V20" i="14"/>
  <c r="AH20" i="14" s="1"/>
  <c r="AT20" i="14"/>
  <c r="AG17" i="14"/>
  <c r="AG18" i="14"/>
  <c r="AG19" i="14"/>
  <c r="AG20" i="14"/>
  <c r="V58" i="6"/>
  <c r="AH58" i="6" s="1"/>
  <c r="AT58" i="6"/>
  <c r="L60" i="6"/>
  <c r="V62" i="6"/>
  <c r="AT62" i="6"/>
  <c r="L59" i="6"/>
  <c r="V61" i="6"/>
  <c r="AH61" i="6" s="1"/>
  <c r="AT61" i="6"/>
  <c r="L63" i="6"/>
  <c r="L58" i="6"/>
  <c r="V60" i="6"/>
  <c r="AH60" i="6" s="1"/>
  <c r="AT60" i="6"/>
  <c r="L62" i="6"/>
  <c r="AH62" i="6"/>
  <c r="V59" i="6"/>
  <c r="AH59" i="6" s="1"/>
  <c r="AT59" i="6"/>
  <c r="L61" i="6"/>
  <c r="V63" i="6"/>
  <c r="AH63" i="6" s="1"/>
  <c r="AT63" i="6"/>
  <c r="AG58" i="6"/>
  <c r="AG59" i="6"/>
  <c r="AG61" i="6"/>
  <c r="AG62" i="6"/>
  <c r="L50" i="6"/>
  <c r="L49" i="6"/>
  <c r="V51" i="6"/>
  <c r="AH51" i="6" s="1"/>
  <c r="AT51" i="6"/>
  <c r="L53" i="6"/>
  <c r="V48" i="6"/>
  <c r="AH48" i="6" s="1"/>
  <c r="AT48" i="6"/>
  <c r="L48" i="6"/>
  <c r="V50" i="6"/>
  <c r="AH50" i="6" s="1"/>
  <c r="AT50" i="6"/>
  <c r="L52" i="6"/>
  <c r="V52" i="6"/>
  <c r="AH52" i="6" s="1"/>
  <c r="AT52" i="6"/>
  <c r="V49" i="6"/>
  <c r="AH49" i="6" s="1"/>
  <c r="AT49" i="6"/>
  <c r="L51" i="6"/>
  <c r="V53" i="6"/>
  <c r="AH53" i="6" s="1"/>
  <c r="AT53" i="6"/>
  <c r="AG48" i="6"/>
  <c r="AG49" i="6"/>
  <c r="AG50" i="6"/>
  <c r="AG51" i="6"/>
  <c r="AG52" i="6"/>
  <c r="AG53" i="6"/>
  <c r="L38" i="6"/>
  <c r="AH38" i="6"/>
  <c r="L39" i="6"/>
  <c r="AH39" i="6"/>
  <c r="L40" i="6"/>
  <c r="AH40" i="6"/>
  <c r="L41" i="6"/>
  <c r="AH41" i="6"/>
  <c r="AG42" i="6"/>
  <c r="K42" i="6"/>
  <c r="V42" i="6"/>
  <c r="AT42" i="6"/>
  <c r="AG38" i="6"/>
  <c r="AT38" i="6"/>
  <c r="AG39" i="6"/>
  <c r="AT39" i="6"/>
  <c r="AG40" i="6"/>
  <c r="AT40" i="6"/>
  <c r="AG41" i="6"/>
  <c r="AT41" i="6"/>
  <c r="V43" i="6"/>
  <c r="AT43" i="6"/>
  <c r="K43" i="6"/>
  <c r="V28" i="6"/>
  <c r="AT28" i="6"/>
  <c r="L30" i="6"/>
  <c r="V32" i="6"/>
  <c r="AT32" i="6"/>
  <c r="L29" i="6"/>
  <c r="V31" i="6"/>
  <c r="AH31" i="6" s="1"/>
  <c r="AT31" i="6"/>
  <c r="L33" i="6"/>
  <c r="L28" i="6"/>
  <c r="AH28" i="6"/>
  <c r="V30" i="6"/>
  <c r="AH30" i="6" s="1"/>
  <c r="AT30" i="6"/>
  <c r="L32" i="6"/>
  <c r="AH32" i="6"/>
  <c r="V29" i="6"/>
  <c r="AH29" i="6" s="1"/>
  <c r="AT29" i="6"/>
  <c r="L31" i="6"/>
  <c r="V33" i="6"/>
  <c r="AH33" i="6" s="1"/>
  <c r="AT33" i="6"/>
  <c r="AG28" i="6"/>
  <c r="AG29" i="6"/>
  <c r="AG30" i="6"/>
  <c r="AG31" i="6"/>
  <c r="AG32" i="6"/>
  <c r="AG33" i="6"/>
  <c r="V18" i="6"/>
  <c r="AH18" i="6" s="1"/>
  <c r="AT18" i="6"/>
  <c r="L20" i="6"/>
  <c r="V22" i="6"/>
  <c r="AT22" i="6"/>
  <c r="L19" i="6"/>
  <c r="V21" i="6"/>
  <c r="AH21" i="6" s="1"/>
  <c r="AT21" i="6"/>
  <c r="L23" i="6"/>
  <c r="L18" i="6"/>
  <c r="V20" i="6"/>
  <c r="AH20" i="6" s="1"/>
  <c r="AT20" i="6"/>
  <c r="L22" i="6"/>
  <c r="AH22" i="6"/>
  <c r="V19" i="6"/>
  <c r="AH19" i="6" s="1"/>
  <c r="AT19" i="6"/>
  <c r="L21" i="6"/>
  <c r="V23" i="6"/>
  <c r="AH23" i="6" s="1"/>
  <c r="AT23" i="6"/>
  <c r="AG18" i="6"/>
  <c r="AG20" i="6"/>
  <c r="AG21" i="6"/>
  <c r="AG22" i="6"/>
  <c r="AG23" i="6"/>
  <c r="L18" i="1"/>
  <c r="V20" i="1"/>
  <c r="AH20" i="1" s="1"/>
  <c r="AT20" i="1"/>
  <c r="V19" i="1"/>
  <c r="AT19" i="1"/>
  <c r="L21" i="1"/>
  <c r="V18" i="1"/>
  <c r="AH18" i="1" s="1"/>
  <c r="AT18" i="1"/>
  <c r="L20" i="1"/>
  <c r="L19" i="1"/>
  <c r="AH19" i="1"/>
  <c r="V21" i="1"/>
  <c r="AH21" i="1" s="1"/>
  <c r="AT21" i="1"/>
  <c r="AG18" i="1"/>
  <c r="AG19" i="1"/>
  <c r="AG20" i="1"/>
  <c r="AG21" i="1"/>
  <c r="V8" i="12"/>
  <c r="AT8" i="12"/>
  <c r="L10" i="12"/>
  <c r="V7" i="12"/>
  <c r="AH7" i="12" s="1"/>
  <c r="AT7" i="12"/>
  <c r="L9" i="12"/>
  <c r="V11" i="12"/>
  <c r="AT11" i="12"/>
  <c r="L8" i="12"/>
  <c r="AH8" i="12"/>
  <c r="V10" i="12"/>
  <c r="AH10" i="12" s="1"/>
  <c r="AT10" i="12"/>
  <c r="L7" i="12"/>
  <c r="V9" i="12"/>
  <c r="AH9" i="12" s="1"/>
  <c r="AT9" i="12"/>
  <c r="L11" i="12"/>
  <c r="AH11" i="12"/>
  <c r="AG7" i="12"/>
  <c r="AG8" i="12"/>
  <c r="AG9" i="12"/>
  <c r="AG10" i="12"/>
  <c r="AG11" i="12"/>
  <c r="V8" i="11"/>
  <c r="AT8" i="11"/>
  <c r="L10" i="11"/>
  <c r="V7" i="11"/>
  <c r="AT7" i="11"/>
  <c r="L9" i="11"/>
  <c r="L8" i="11"/>
  <c r="AH8" i="11"/>
  <c r="V10" i="11"/>
  <c r="AH10" i="11" s="1"/>
  <c r="AT10" i="11"/>
  <c r="L7" i="11"/>
  <c r="AH7" i="11"/>
  <c r="V9" i="11"/>
  <c r="AH9" i="11" s="1"/>
  <c r="AT9" i="11"/>
  <c r="AG7" i="11"/>
  <c r="AG8" i="11"/>
  <c r="AG9" i="11"/>
  <c r="AG10" i="11"/>
  <c r="L6" i="10"/>
  <c r="V8" i="10"/>
  <c r="AT8" i="10"/>
  <c r="V7" i="10"/>
  <c r="AT7" i="10"/>
  <c r="L9" i="10"/>
  <c r="V6" i="10"/>
  <c r="AH6" i="10" s="1"/>
  <c r="AT6" i="10"/>
  <c r="L8" i="10"/>
  <c r="AH8" i="10"/>
  <c r="L7" i="10"/>
  <c r="AH7" i="10"/>
  <c r="V9" i="10"/>
  <c r="AH9" i="10" s="1"/>
  <c r="AT9" i="10"/>
  <c r="AG6" i="10"/>
  <c r="AG7" i="10"/>
  <c r="AG8" i="10"/>
  <c r="AG9" i="10"/>
  <c r="L6" i="13"/>
  <c r="V8" i="13"/>
  <c r="AH8" i="13" s="1"/>
  <c r="AT8" i="13"/>
  <c r="L10" i="13"/>
  <c r="V7" i="13"/>
  <c r="AT7" i="13"/>
  <c r="L9" i="13"/>
  <c r="V6" i="13"/>
  <c r="AH6" i="13" s="1"/>
  <c r="AT6" i="13"/>
  <c r="L8" i="13"/>
  <c r="V10" i="13"/>
  <c r="AH10" i="13" s="1"/>
  <c r="AT10" i="13"/>
  <c r="L7" i="13"/>
  <c r="AH7" i="13"/>
  <c r="V9" i="13"/>
  <c r="AH9" i="13" s="1"/>
  <c r="AT9" i="13"/>
  <c r="AG6" i="13"/>
  <c r="AG7" i="13"/>
  <c r="AG8" i="13"/>
  <c r="AG9" i="13"/>
  <c r="AG10" i="13"/>
  <c r="L9" i="8"/>
  <c r="V11" i="8"/>
  <c r="AH11" i="8" s="1"/>
  <c r="AT11" i="8"/>
  <c r="L13" i="8"/>
  <c r="V8" i="8"/>
  <c r="AH8" i="8" s="1"/>
  <c r="AT8" i="8"/>
  <c r="L10" i="8"/>
  <c r="L8" i="8"/>
  <c r="V10" i="8"/>
  <c r="AH10" i="8" s="1"/>
  <c r="AT10" i="8"/>
  <c r="L12" i="8"/>
  <c r="V12" i="8"/>
  <c r="AH12" i="8" s="1"/>
  <c r="AT12" i="8"/>
  <c r="V9" i="8"/>
  <c r="AH9" i="8" s="1"/>
  <c r="AT9" i="8"/>
  <c r="L11" i="8"/>
  <c r="V13" i="8"/>
  <c r="AH13" i="8" s="1"/>
  <c r="AT13" i="8"/>
  <c r="AG8" i="8"/>
  <c r="AG9" i="8"/>
  <c r="AG10" i="8"/>
  <c r="AG11" i="8"/>
  <c r="AG12" i="8"/>
  <c r="AG13" i="8"/>
  <c r="V8" i="7"/>
  <c r="AH8" i="7" s="1"/>
  <c r="AT8" i="7"/>
  <c r="L10" i="7"/>
  <c r="V12" i="7"/>
  <c r="AH12" i="7" s="1"/>
  <c r="AT12" i="7"/>
  <c r="V7" i="7"/>
  <c r="AT7" i="7"/>
  <c r="V11" i="7"/>
  <c r="AH11" i="7" s="1"/>
  <c r="AT11" i="7"/>
  <c r="L8" i="7"/>
  <c r="V10" i="7"/>
  <c r="AH10" i="7" s="1"/>
  <c r="AT10" i="7"/>
  <c r="L12" i="7"/>
  <c r="L9" i="7"/>
  <c r="L13" i="7"/>
  <c r="L7" i="7"/>
  <c r="AH7" i="7"/>
  <c r="V9" i="7"/>
  <c r="AH9" i="7" s="1"/>
  <c r="AT9" i="7"/>
  <c r="L11" i="7"/>
  <c r="V13" i="7"/>
  <c r="AH13" i="7" s="1"/>
  <c r="AT13" i="7"/>
  <c r="AG7" i="7"/>
  <c r="AG8" i="7"/>
  <c r="AG9" i="7"/>
  <c r="AG10" i="7"/>
  <c r="AG11" i="7"/>
  <c r="AG12" i="7"/>
  <c r="AG13" i="7"/>
  <c r="V8" i="9"/>
  <c r="AH8" i="9" s="1"/>
  <c r="AT8" i="9"/>
  <c r="L10" i="9"/>
  <c r="V12" i="9"/>
  <c r="AT12" i="9"/>
  <c r="L9" i="9"/>
  <c r="V11" i="9"/>
  <c r="AT11" i="9"/>
  <c r="L13" i="9"/>
  <c r="L8" i="9"/>
  <c r="V10" i="9"/>
  <c r="AH10" i="9" s="1"/>
  <c r="AT10" i="9"/>
  <c r="L12" i="9"/>
  <c r="AH12" i="9"/>
  <c r="V9" i="9"/>
  <c r="AH9" i="9" s="1"/>
  <c r="AT9" i="9"/>
  <c r="L11" i="9"/>
  <c r="AH11" i="9"/>
  <c r="V13" i="9"/>
  <c r="AH13" i="9" s="1"/>
  <c r="AT13" i="9"/>
  <c r="AG8" i="9"/>
  <c r="AG9" i="9"/>
  <c r="AG10" i="9"/>
  <c r="AG11" i="9"/>
  <c r="AG12" i="9"/>
  <c r="AG13" i="9"/>
  <c r="V8" i="6"/>
  <c r="AT8" i="6"/>
  <c r="L10" i="6"/>
  <c r="V12" i="6"/>
  <c r="AT12" i="6"/>
  <c r="L9" i="6"/>
  <c r="V11" i="6"/>
  <c r="AH11" i="6" s="1"/>
  <c r="AT11" i="6"/>
  <c r="L13" i="6"/>
  <c r="L8" i="6"/>
  <c r="AH8" i="6"/>
  <c r="V10" i="6"/>
  <c r="AH10" i="6" s="1"/>
  <c r="AT10" i="6"/>
  <c r="L12" i="6"/>
  <c r="AH12" i="6"/>
  <c r="V9" i="6"/>
  <c r="AH9" i="6" s="1"/>
  <c r="AT9" i="6"/>
  <c r="L11" i="6"/>
  <c r="V13" i="6"/>
  <c r="AH13" i="6" s="1"/>
  <c r="AT13" i="6"/>
  <c r="AG8" i="6"/>
  <c r="AG9" i="6"/>
  <c r="AG10" i="6"/>
  <c r="AG11" i="6"/>
  <c r="AG12" i="6"/>
  <c r="AG13" i="6"/>
  <c r="V8" i="1"/>
  <c r="AT8" i="1"/>
  <c r="L10" i="1"/>
  <c r="L9" i="1"/>
  <c r="V11" i="1"/>
  <c r="AT11" i="1"/>
  <c r="L8" i="1"/>
  <c r="AH8" i="1"/>
  <c r="V10" i="1"/>
  <c r="AH10" i="1" s="1"/>
  <c r="AT10" i="1"/>
  <c r="V9" i="1"/>
  <c r="AH9" i="1" s="1"/>
  <c r="AT9" i="1"/>
  <c r="L11" i="1"/>
  <c r="AH11" i="1"/>
  <c r="AG8" i="1"/>
  <c r="AG9" i="1"/>
  <c r="AG10" i="1"/>
  <c r="AG11" i="1"/>
  <c r="V18" i="5"/>
  <c r="AH18" i="5" s="1"/>
  <c r="AT18" i="5"/>
  <c r="L20" i="5"/>
  <c r="V22" i="5"/>
  <c r="AH22" i="5" s="1"/>
  <c r="AT22" i="5"/>
  <c r="L19" i="5"/>
  <c r="V21" i="5"/>
  <c r="AT21" i="5"/>
  <c r="L23" i="5"/>
  <c r="L18" i="5"/>
  <c r="V20" i="5"/>
  <c r="AH20" i="5" s="1"/>
  <c r="AT20" i="5"/>
  <c r="L22" i="5"/>
  <c r="V19" i="5"/>
  <c r="AH19" i="5" s="1"/>
  <c r="AT19" i="5"/>
  <c r="L21" i="5"/>
  <c r="V23" i="5"/>
  <c r="AH23" i="5" s="1"/>
  <c r="AT23" i="5"/>
  <c r="AG18" i="5"/>
  <c r="AG19" i="5"/>
  <c r="AG21" i="5"/>
  <c r="AG22" i="5"/>
  <c r="AG23" i="5"/>
  <c r="V12" i="5"/>
  <c r="AT12" i="5"/>
  <c r="L13" i="5"/>
  <c r="V11" i="5"/>
  <c r="AT11" i="5"/>
  <c r="L12" i="5"/>
  <c r="AH12" i="5"/>
  <c r="L11" i="5"/>
  <c r="AH11" i="5"/>
  <c r="V13" i="5"/>
  <c r="AH13" i="5" s="1"/>
  <c r="AT13" i="5"/>
  <c r="AG11" i="5"/>
  <c r="AG12" i="5"/>
  <c r="AG13" i="5"/>
  <c r="V9" i="5"/>
  <c r="AT9" i="5"/>
  <c r="L10" i="5"/>
  <c r="V8" i="5"/>
  <c r="AH8" i="5" s="1"/>
  <c r="AT8" i="5"/>
  <c r="L9" i="5"/>
  <c r="AH9" i="5"/>
  <c r="L8" i="5"/>
  <c r="V10" i="5"/>
  <c r="AH10" i="5" s="1"/>
  <c r="AT10" i="5"/>
  <c r="AG8" i="5"/>
  <c r="AG9" i="5"/>
  <c r="AG10" i="5"/>
  <c r="V59" i="15"/>
  <c r="AH59" i="15" s="1"/>
  <c r="AT59" i="15"/>
  <c r="V58" i="15"/>
  <c r="AH58" i="15" s="1"/>
  <c r="AT58" i="15"/>
  <c r="L60" i="15"/>
  <c r="L57" i="15"/>
  <c r="L56" i="15"/>
  <c r="V57" i="15"/>
  <c r="AH57" i="15" s="1"/>
  <c r="AT57" i="15"/>
  <c r="L59" i="15"/>
  <c r="V56" i="15"/>
  <c r="AH56" i="15" s="1"/>
  <c r="AT56" i="15"/>
  <c r="L58" i="15"/>
  <c r="V60" i="15"/>
  <c r="AH60" i="15" s="1"/>
  <c r="AT60" i="15"/>
  <c r="AG56" i="15"/>
  <c r="AG57" i="15"/>
  <c r="AG58" i="15"/>
  <c r="AG59" i="15"/>
  <c r="AG60" i="15"/>
  <c r="L47" i="15"/>
  <c r="V49" i="15"/>
  <c r="AT49" i="15"/>
  <c r="L50" i="15"/>
  <c r="V48" i="15"/>
  <c r="AT48" i="15"/>
  <c r="V47" i="15"/>
  <c r="AH47" i="15" s="1"/>
  <c r="AT47" i="15"/>
  <c r="L49" i="15"/>
  <c r="AH49" i="15"/>
  <c r="L46" i="15"/>
  <c r="V46" i="15"/>
  <c r="AH46" i="15" s="1"/>
  <c r="AT46" i="15"/>
  <c r="L48" i="15"/>
  <c r="AH48" i="15"/>
  <c r="V50" i="15"/>
  <c r="AH50" i="15" s="1"/>
  <c r="AT50" i="15"/>
  <c r="AG46" i="15"/>
  <c r="AG47" i="15"/>
  <c r="AG48" i="15"/>
  <c r="AG49" i="15"/>
  <c r="AG50" i="15"/>
  <c r="V39" i="15"/>
  <c r="AH39" i="15" s="1"/>
  <c r="AT39" i="15"/>
  <c r="V38" i="15"/>
  <c r="AT38" i="15"/>
  <c r="L40" i="15"/>
  <c r="L36" i="15"/>
  <c r="V37" i="15"/>
  <c r="AT37" i="15"/>
  <c r="L39" i="15"/>
  <c r="V36" i="15"/>
  <c r="AH36" i="15" s="1"/>
  <c r="AT36" i="15"/>
  <c r="V40" i="15"/>
  <c r="AH40" i="15" s="1"/>
  <c r="AT40" i="15"/>
  <c r="AG39" i="15"/>
  <c r="K37" i="15"/>
  <c r="K38" i="15"/>
  <c r="U36" i="15"/>
  <c r="AG36" i="15" s="1"/>
  <c r="V29" i="15"/>
  <c r="AT29" i="15"/>
  <c r="L30" i="15"/>
  <c r="V26" i="15"/>
  <c r="AT26" i="15"/>
  <c r="L27" i="15"/>
  <c r="AH27" i="15"/>
  <c r="V27" i="15"/>
  <c r="AT27" i="15"/>
  <c r="L29" i="15"/>
  <c r="AH29" i="15"/>
  <c r="V28" i="15"/>
  <c r="AT28" i="15"/>
  <c r="AH26" i="15"/>
  <c r="L26" i="15"/>
  <c r="L28" i="15"/>
  <c r="AH28" i="15"/>
  <c r="V30" i="15"/>
  <c r="AH30" i="15" s="1"/>
  <c r="AT30" i="15"/>
  <c r="AG26" i="15"/>
  <c r="AG28" i="15"/>
  <c r="AG29" i="15"/>
  <c r="AG30" i="15"/>
  <c r="U27" i="15"/>
  <c r="AG27" i="15" s="1"/>
  <c r="V20" i="15"/>
  <c r="AT20" i="15"/>
  <c r="L18" i="15"/>
  <c r="V18" i="15"/>
  <c r="AH18" i="15" s="1"/>
  <c r="AT18" i="15"/>
  <c r="L20" i="15"/>
  <c r="AH20" i="15"/>
  <c r="V19" i="15"/>
  <c r="AH19" i="15" s="1"/>
  <c r="AT19" i="15"/>
  <c r="L17" i="15"/>
  <c r="V17" i="15"/>
  <c r="AH17" i="15" s="1"/>
  <c r="AT17" i="15"/>
  <c r="L19" i="15"/>
  <c r="AG19" i="15"/>
  <c r="AG18" i="15"/>
  <c r="AG20" i="15"/>
  <c r="U17" i="15"/>
  <c r="AG17" i="15" s="1"/>
  <c r="W118" i="14" l="1"/>
  <c r="AI118" i="14" s="1"/>
  <c r="AU118" i="14"/>
  <c r="N116" i="14"/>
  <c r="W119" i="14"/>
  <c r="AI119" i="14" s="1"/>
  <c r="AU119" i="14"/>
  <c r="N117" i="14"/>
  <c r="W117" i="14"/>
  <c r="AI117" i="14" s="1"/>
  <c r="AU117" i="14"/>
  <c r="W120" i="14"/>
  <c r="AI120" i="14" s="1"/>
  <c r="AU120" i="14"/>
  <c r="W116" i="14"/>
  <c r="AI116" i="14" s="1"/>
  <c r="AU116" i="14"/>
  <c r="N120" i="14"/>
  <c r="N119" i="14"/>
  <c r="N118" i="14"/>
  <c r="W108" i="14"/>
  <c r="AI108" i="14" s="1"/>
  <c r="AU108" i="14"/>
  <c r="N108" i="14"/>
  <c r="AU109" i="14"/>
  <c r="W109" i="14"/>
  <c r="AI109" i="14" s="1"/>
  <c r="N107" i="14"/>
  <c r="W107" i="14"/>
  <c r="AI107" i="14" s="1"/>
  <c r="AU107" i="14"/>
  <c r="W110" i="14"/>
  <c r="AI110" i="14" s="1"/>
  <c r="AU110" i="14"/>
  <c r="W106" i="14"/>
  <c r="AI106" i="14" s="1"/>
  <c r="AU106" i="14"/>
  <c r="N110" i="14"/>
  <c r="N109" i="14"/>
  <c r="N106" i="14"/>
  <c r="W98" i="14"/>
  <c r="AI98" i="14" s="1"/>
  <c r="AU98" i="14"/>
  <c r="N98" i="14"/>
  <c r="AU99" i="14"/>
  <c r="W99" i="14"/>
  <c r="AI99" i="14" s="1"/>
  <c r="N100" i="14"/>
  <c r="AU97" i="14"/>
  <c r="W97" i="14"/>
  <c r="AI97" i="14" s="1"/>
  <c r="AU100" i="14"/>
  <c r="W100" i="14"/>
  <c r="AI100" i="14" s="1"/>
  <c r="W96" i="14"/>
  <c r="AI96" i="14" s="1"/>
  <c r="AU96" i="14"/>
  <c r="N99" i="14"/>
  <c r="N97" i="14"/>
  <c r="N96" i="14"/>
  <c r="N90" i="14"/>
  <c r="O86" i="14"/>
  <c r="W87" i="14"/>
  <c r="AI87" i="14" s="1"/>
  <c r="AU87" i="14"/>
  <c r="W90" i="14"/>
  <c r="AI90" i="14" s="1"/>
  <c r="AU90" i="14"/>
  <c r="W88" i="14"/>
  <c r="AI88" i="14" s="1"/>
  <c r="AU88" i="14"/>
  <c r="N87" i="14"/>
  <c r="N89" i="14"/>
  <c r="W86" i="14"/>
  <c r="AI86" i="14" s="1"/>
  <c r="AU86" i="14"/>
  <c r="W89" i="14"/>
  <c r="AI89" i="14" s="1"/>
  <c r="AU89" i="14"/>
  <c r="N88" i="14"/>
  <c r="N77" i="14"/>
  <c r="N78" i="14"/>
  <c r="AV77" i="14"/>
  <c r="X77" i="14"/>
  <c r="AJ77" i="14" s="1"/>
  <c r="N79" i="14"/>
  <c r="AV80" i="14"/>
  <c r="X80" i="14"/>
  <c r="AJ80" i="14" s="1"/>
  <c r="N80" i="14"/>
  <c r="X78" i="14"/>
  <c r="AJ78" i="14" s="1"/>
  <c r="AV78" i="14"/>
  <c r="AJ76" i="14"/>
  <c r="N76" i="14"/>
  <c r="AV79" i="14"/>
  <c r="X79" i="14"/>
  <c r="AJ79" i="14" s="1"/>
  <c r="AV76" i="14"/>
  <c r="X76" i="14"/>
  <c r="AU21" i="12"/>
  <c r="W21" i="12"/>
  <c r="AU17" i="12"/>
  <c r="W17" i="12"/>
  <c r="AI17" i="12" s="1"/>
  <c r="AU18" i="12"/>
  <c r="W18" i="12"/>
  <c r="AI18" i="12" s="1"/>
  <c r="M21" i="12"/>
  <c r="AI21" i="12"/>
  <c r="M17" i="12"/>
  <c r="M18" i="12"/>
  <c r="AU19" i="12"/>
  <c r="W19" i="12"/>
  <c r="AI19" i="12" s="1"/>
  <c r="AU20" i="12"/>
  <c r="W20" i="12"/>
  <c r="AI20" i="12" s="1"/>
  <c r="M19" i="12"/>
  <c r="M20" i="12"/>
  <c r="AU40" i="11"/>
  <c r="W40" i="11"/>
  <c r="AU37" i="11"/>
  <c r="W37" i="11"/>
  <c r="AU38" i="11"/>
  <c r="W38" i="11"/>
  <c r="AU39" i="11"/>
  <c r="W39" i="11"/>
  <c r="M38" i="11"/>
  <c r="AI38" i="11"/>
  <c r="M39" i="11"/>
  <c r="AI39" i="11"/>
  <c r="M40" i="11"/>
  <c r="AI40" i="11"/>
  <c r="M37" i="11"/>
  <c r="AI37" i="11"/>
  <c r="AU30" i="11"/>
  <c r="W30" i="11"/>
  <c r="AI30" i="11" s="1"/>
  <c r="AU27" i="11"/>
  <c r="W27" i="11"/>
  <c r="AU28" i="11"/>
  <c r="W28" i="11"/>
  <c r="AI28" i="11" s="1"/>
  <c r="AU29" i="11"/>
  <c r="W29" i="11"/>
  <c r="M28" i="11"/>
  <c r="M29" i="11"/>
  <c r="AI29" i="11"/>
  <c r="M30" i="11"/>
  <c r="M27" i="11"/>
  <c r="AI27" i="11"/>
  <c r="AU20" i="11"/>
  <c r="W20" i="11"/>
  <c r="AI20" i="11" s="1"/>
  <c r="AU17" i="11"/>
  <c r="W17" i="11"/>
  <c r="AU18" i="11"/>
  <c r="W18" i="11"/>
  <c r="AU19" i="11"/>
  <c r="W19" i="11"/>
  <c r="AI19" i="11" s="1"/>
  <c r="M18" i="11"/>
  <c r="AI18" i="11"/>
  <c r="M19" i="11"/>
  <c r="M20" i="11"/>
  <c r="M17" i="11"/>
  <c r="AI17" i="11"/>
  <c r="AU39" i="10"/>
  <c r="W39" i="10"/>
  <c r="AI39" i="10" s="1"/>
  <c r="AU38" i="10"/>
  <c r="W38" i="10"/>
  <c r="AI38" i="10" s="1"/>
  <c r="M38" i="10"/>
  <c r="M39" i="10"/>
  <c r="AU36" i="10"/>
  <c r="W36" i="10"/>
  <c r="AI36" i="10" s="1"/>
  <c r="AU37" i="10"/>
  <c r="W37" i="10"/>
  <c r="AI37" i="10" s="1"/>
  <c r="M37" i="10"/>
  <c r="M36" i="10"/>
  <c r="M27" i="10"/>
  <c r="AU29" i="10"/>
  <c r="W29" i="10"/>
  <c r="AI29" i="10" s="1"/>
  <c r="M26" i="10"/>
  <c r="M28" i="10"/>
  <c r="AU27" i="10"/>
  <c r="W27" i="10"/>
  <c r="AI27" i="10" s="1"/>
  <c r="M29" i="10"/>
  <c r="AU28" i="10"/>
  <c r="W28" i="10"/>
  <c r="AI28" i="10" s="1"/>
  <c r="AU26" i="10"/>
  <c r="W26" i="10"/>
  <c r="AI26" i="10" s="1"/>
  <c r="AU19" i="10"/>
  <c r="W19" i="10"/>
  <c r="AI19" i="10" s="1"/>
  <c r="AU18" i="10"/>
  <c r="W18" i="10"/>
  <c r="AI18" i="10" s="1"/>
  <c r="M18" i="10"/>
  <c r="M19" i="10"/>
  <c r="AU16" i="10"/>
  <c r="W16" i="10"/>
  <c r="AI16" i="10" s="1"/>
  <c r="AU17" i="10"/>
  <c r="W17" i="10"/>
  <c r="AI17" i="10" s="1"/>
  <c r="M17" i="10"/>
  <c r="M16" i="10"/>
  <c r="AU20" i="13"/>
  <c r="W20" i="13"/>
  <c r="AI20" i="13" s="1"/>
  <c r="AU16" i="13"/>
  <c r="W16" i="13"/>
  <c r="AI16" i="13" s="1"/>
  <c r="AU17" i="13"/>
  <c r="W17" i="13"/>
  <c r="AI17" i="13" s="1"/>
  <c r="AU18" i="13"/>
  <c r="W18" i="13"/>
  <c r="AU19" i="13"/>
  <c r="W19" i="13"/>
  <c r="M18" i="13"/>
  <c r="AI18" i="13"/>
  <c r="M19" i="13"/>
  <c r="AI19" i="13"/>
  <c r="M20" i="13"/>
  <c r="M16" i="13"/>
  <c r="M17" i="13"/>
  <c r="AU83" i="9"/>
  <c r="W83" i="9"/>
  <c r="AU79" i="9"/>
  <c r="W79" i="9"/>
  <c r="AI79" i="9" s="1"/>
  <c r="AU82" i="9"/>
  <c r="W82" i="9"/>
  <c r="AU78" i="9"/>
  <c r="W78" i="9"/>
  <c r="AI78" i="9" s="1"/>
  <c r="M82" i="9"/>
  <c r="AI82" i="9"/>
  <c r="M78" i="9"/>
  <c r="M83" i="9"/>
  <c r="AI83" i="9"/>
  <c r="M79" i="9"/>
  <c r="AU80" i="9"/>
  <c r="W80" i="9"/>
  <c r="AU81" i="9"/>
  <c r="W81" i="9"/>
  <c r="AI81" i="9" s="1"/>
  <c r="M81" i="9"/>
  <c r="M80" i="9"/>
  <c r="AI80" i="9"/>
  <c r="L73" i="9"/>
  <c r="AH73" i="9"/>
  <c r="AU71" i="9"/>
  <c r="W71" i="9"/>
  <c r="AI71" i="9" s="1"/>
  <c r="AU69" i="9"/>
  <c r="W69" i="9"/>
  <c r="AI69" i="9" s="1"/>
  <c r="AU73" i="9"/>
  <c r="W73" i="9"/>
  <c r="M72" i="9"/>
  <c r="M70" i="9"/>
  <c r="M68" i="9"/>
  <c r="AU70" i="9"/>
  <c r="W70" i="9"/>
  <c r="AI70" i="9" s="1"/>
  <c r="AU68" i="9"/>
  <c r="W68" i="9"/>
  <c r="AI68" i="9" s="1"/>
  <c r="AU72" i="9"/>
  <c r="W72" i="9"/>
  <c r="AI72" i="9" s="1"/>
  <c r="M71" i="9"/>
  <c r="M69" i="9"/>
  <c r="W61" i="9"/>
  <c r="AI61" i="9" s="1"/>
  <c r="AU61" i="9"/>
  <c r="N58" i="9"/>
  <c r="N61" i="9"/>
  <c r="W63" i="9"/>
  <c r="AI63" i="9" s="1"/>
  <c r="AU63" i="9"/>
  <c r="N59" i="9"/>
  <c r="N63" i="9"/>
  <c r="W60" i="9"/>
  <c r="AI60" i="9" s="1"/>
  <c r="AU60" i="9"/>
  <c r="N60" i="9"/>
  <c r="W58" i="9"/>
  <c r="AI58" i="9" s="1"/>
  <c r="AU58" i="9"/>
  <c r="W62" i="9"/>
  <c r="AI62" i="9" s="1"/>
  <c r="AU62" i="9"/>
  <c r="W59" i="9"/>
  <c r="AI59" i="9" s="1"/>
  <c r="AU59" i="9"/>
  <c r="M62" i="9"/>
  <c r="M52" i="9"/>
  <c r="AU53" i="9"/>
  <c r="W53" i="9"/>
  <c r="AU49" i="9"/>
  <c r="W49" i="9"/>
  <c r="AI49" i="9" s="1"/>
  <c r="AU52" i="9"/>
  <c r="W52" i="9"/>
  <c r="AI52" i="9" s="1"/>
  <c r="AU48" i="9"/>
  <c r="W48" i="9"/>
  <c r="AI48" i="9" s="1"/>
  <c r="AU51" i="9"/>
  <c r="W51" i="9"/>
  <c r="AI51" i="9" s="1"/>
  <c r="AU50" i="9"/>
  <c r="W50" i="9"/>
  <c r="AI50" i="9" s="1"/>
  <c r="M48" i="9"/>
  <c r="M51" i="9"/>
  <c r="M53" i="9"/>
  <c r="AI53" i="9"/>
  <c r="M49" i="9"/>
  <c r="M50" i="9"/>
  <c r="AU43" i="9"/>
  <c r="W43" i="9"/>
  <c r="AI43" i="9" s="1"/>
  <c r="AU39" i="9"/>
  <c r="W39" i="9"/>
  <c r="AU42" i="9"/>
  <c r="W42" i="9"/>
  <c r="AU38" i="9"/>
  <c r="W38" i="9"/>
  <c r="M42" i="9"/>
  <c r="AI42" i="9"/>
  <c r="M38" i="9"/>
  <c r="AI38" i="9"/>
  <c r="M43" i="9"/>
  <c r="M39" i="9"/>
  <c r="AI39" i="9"/>
  <c r="AU40" i="9"/>
  <c r="W40" i="9"/>
  <c r="AI40" i="9" s="1"/>
  <c r="AU41" i="9"/>
  <c r="W41" i="9"/>
  <c r="AI41" i="9" s="1"/>
  <c r="M41" i="9"/>
  <c r="M40" i="9"/>
  <c r="AU33" i="9"/>
  <c r="W33" i="9"/>
  <c r="AI33" i="9" s="1"/>
  <c r="AU29" i="9"/>
  <c r="W29" i="9"/>
  <c r="AU32" i="9"/>
  <c r="W32" i="9"/>
  <c r="AU28" i="9"/>
  <c r="W28" i="9"/>
  <c r="M32" i="9"/>
  <c r="AI32" i="9"/>
  <c r="M28" i="9"/>
  <c r="AI28" i="9"/>
  <c r="M33" i="9"/>
  <c r="M29" i="9"/>
  <c r="AI29" i="9"/>
  <c r="AU30" i="9"/>
  <c r="W30" i="9"/>
  <c r="AI30" i="9" s="1"/>
  <c r="AU31" i="9"/>
  <c r="W31" i="9"/>
  <c r="AI31" i="9" s="1"/>
  <c r="M31" i="9"/>
  <c r="M30" i="9"/>
  <c r="AU23" i="9"/>
  <c r="W23" i="9"/>
  <c r="AI23" i="9" s="1"/>
  <c r="AU19" i="9"/>
  <c r="W19" i="9"/>
  <c r="AU22" i="9"/>
  <c r="W22" i="9"/>
  <c r="AU18" i="9"/>
  <c r="W18" i="9"/>
  <c r="M22" i="9"/>
  <c r="AI22" i="9"/>
  <c r="M18" i="9"/>
  <c r="AI18" i="9"/>
  <c r="M23" i="9"/>
  <c r="M19" i="9"/>
  <c r="AI19" i="9"/>
  <c r="AU20" i="9"/>
  <c r="W20" i="9"/>
  <c r="AU21" i="9"/>
  <c r="W21" i="9"/>
  <c r="AI21" i="9" s="1"/>
  <c r="M21" i="9"/>
  <c r="M20" i="9"/>
  <c r="AI20" i="9"/>
  <c r="AU43" i="8"/>
  <c r="W43" i="8"/>
  <c r="AI43" i="8" s="1"/>
  <c r="AU39" i="8"/>
  <c r="W39" i="8"/>
  <c r="AU42" i="8"/>
  <c r="W42" i="8"/>
  <c r="AU38" i="8"/>
  <c r="W38" i="8"/>
  <c r="M42" i="8"/>
  <c r="AI42" i="8"/>
  <c r="M38" i="8"/>
  <c r="AI38" i="8"/>
  <c r="M43" i="8"/>
  <c r="M39" i="8"/>
  <c r="AI39" i="8"/>
  <c r="AU40" i="8"/>
  <c r="W40" i="8"/>
  <c r="AI40" i="8" s="1"/>
  <c r="AU41" i="8"/>
  <c r="W41" i="8"/>
  <c r="AI41" i="8" s="1"/>
  <c r="M41" i="8"/>
  <c r="M40" i="8"/>
  <c r="W33" i="8"/>
  <c r="AU33" i="8"/>
  <c r="M29" i="8"/>
  <c r="AI29" i="8"/>
  <c r="M30" i="8"/>
  <c r="AI30" i="8"/>
  <c r="AW28" i="8"/>
  <c r="Y28" i="8"/>
  <c r="AW30" i="8"/>
  <c r="Y30" i="8"/>
  <c r="M31" i="8"/>
  <c r="AI31" i="8"/>
  <c r="AU32" i="8"/>
  <c r="W32" i="8"/>
  <c r="L33" i="8"/>
  <c r="AH33" i="8"/>
  <c r="AW29" i="8"/>
  <c r="Y29" i="8"/>
  <c r="L32" i="8"/>
  <c r="AH32" i="8"/>
  <c r="M28" i="8"/>
  <c r="AI28" i="8"/>
  <c r="AW31" i="8"/>
  <c r="Y31" i="8"/>
  <c r="AU23" i="8"/>
  <c r="W23" i="8"/>
  <c r="AI23" i="8" s="1"/>
  <c r="AU19" i="8"/>
  <c r="W19" i="8"/>
  <c r="AU22" i="8"/>
  <c r="W22" i="8"/>
  <c r="AU18" i="8"/>
  <c r="W18" i="8"/>
  <c r="M22" i="8"/>
  <c r="AI22" i="8"/>
  <c r="M18" i="8"/>
  <c r="AI18" i="8"/>
  <c r="M23" i="8"/>
  <c r="M19" i="8"/>
  <c r="AI19" i="8"/>
  <c r="AU20" i="8"/>
  <c r="W20" i="8"/>
  <c r="AI20" i="8" s="1"/>
  <c r="AU21" i="8"/>
  <c r="W21" i="8"/>
  <c r="AI21" i="8" s="1"/>
  <c r="M21" i="8"/>
  <c r="M20" i="8"/>
  <c r="AU121" i="7"/>
  <c r="W121" i="7"/>
  <c r="AI121" i="7" s="1"/>
  <c r="AU117" i="7"/>
  <c r="W117" i="7"/>
  <c r="AI117" i="7" s="1"/>
  <c r="AU118" i="7"/>
  <c r="W118" i="7"/>
  <c r="M121" i="7"/>
  <c r="M117" i="7"/>
  <c r="M118" i="7"/>
  <c r="AI118" i="7"/>
  <c r="AU119" i="7"/>
  <c r="W119" i="7"/>
  <c r="AU120" i="7"/>
  <c r="W120" i="7"/>
  <c r="AI120" i="7" s="1"/>
  <c r="M119" i="7"/>
  <c r="AI119" i="7"/>
  <c r="M120" i="7"/>
  <c r="AU111" i="7"/>
  <c r="W111" i="7"/>
  <c r="AU107" i="7"/>
  <c r="W107" i="7"/>
  <c r="AI107" i="7" s="1"/>
  <c r="AU108" i="7"/>
  <c r="W108" i="7"/>
  <c r="AI108" i="7" s="1"/>
  <c r="M111" i="7"/>
  <c r="AI111" i="7"/>
  <c r="M107" i="7"/>
  <c r="M108" i="7"/>
  <c r="AU109" i="7"/>
  <c r="W109" i="7"/>
  <c r="AI109" i="7" s="1"/>
  <c r="AU110" i="7"/>
  <c r="W110" i="7"/>
  <c r="AI110" i="7" s="1"/>
  <c r="M109" i="7"/>
  <c r="M110" i="7"/>
  <c r="AU101" i="7"/>
  <c r="W101" i="7"/>
  <c r="AU97" i="7"/>
  <c r="W97" i="7"/>
  <c r="AI97" i="7" s="1"/>
  <c r="AU98" i="7"/>
  <c r="W98" i="7"/>
  <c r="M101" i="7"/>
  <c r="AI101" i="7"/>
  <c r="M97" i="7"/>
  <c r="M98" i="7"/>
  <c r="AI98" i="7"/>
  <c r="AU99" i="7"/>
  <c r="W99" i="7"/>
  <c r="AI99" i="7" s="1"/>
  <c r="AU100" i="7"/>
  <c r="W100" i="7"/>
  <c r="AI100" i="7" s="1"/>
  <c r="M99" i="7"/>
  <c r="M100" i="7"/>
  <c r="AU91" i="7"/>
  <c r="W91" i="7"/>
  <c r="AI91" i="7" s="1"/>
  <c r="AU87" i="7"/>
  <c r="W87" i="7"/>
  <c r="AI87" i="7" s="1"/>
  <c r="AU88" i="7"/>
  <c r="W88" i="7"/>
  <c r="M91" i="7"/>
  <c r="M87" i="7"/>
  <c r="M88" i="7"/>
  <c r="AI88" i="7"/>
  <c r="AU89" i="7"/>
  <c r="W89" i="7"/>
  <c r="AI89" i="7" s="1"/>
  <c r="AU90" i="7"/>
  <c r="W90" i="7"/>
  <c r="AI90" i="7" s="1"/>
  <c r="M89" i="7"/>
  <c r="M90" i="7"/>
  <c r="AU81" i="7"/>
  <c r="W81" i="7"/>
  <c r="AI81" i="7" s="1"/>
  <c r="AU77" i="7"/>
  <c r="W77" i="7"/>
  <c r="AI77" i="7" s="1"/>
  <c r="AU78" i="7"/>
  <c r="W78" i="7"/>
  <c r="M81" i="7"/>
  <c r="M77" i="7"/>
  <c r="M78" i="7"/>
  <c r="AI78" i="7"/>
  <c r="AU79" i="7"/>
  <c r="W79" i="7"/>
  <c r="AU80" i="7"/>
  <c r="W80" i="7"/>
  <c r="AI80" i="7" s="1"/>
  <c r="M79" i="7"/>
  <c r="AI79" i="7"/>
  <c r="M80" i="7"/>
  <c r="AU71" i="7"/>
  <c r="W71" i="7"/>
  <c r="AU67" i="7"/>
  <c r="W67" i="7"/>
  <c r="AI67" i="7" s="1"/>
  <c r="AU68" i="7"/>
  <c r="W68" i="7"/>
  <c r="AI68" i="7" s="1"/>
  <c r="M71" i="7"/>
  <c r="AI71" i="7"/>
  <c r="M67" i="7"/>
  <c r="M68" i="7"/>
  <c r="AU69" i="7"/>
  <c r="W69" i="7"/>
  <c r="AI69" i="7" s="1"/>
  <c r="AU70" i="7"/>
  <c r="W70" i="7"/>
  <c r="AI70" i="7" s="1"/>
  <c r="M69" i="7"/>
  <c r="M70" i="7"/>
  <c r="AU61" i="7"/>
  <c r="W61" i="7"/>
  <c r="AU57" i="7"/>
  <c r="W57" i="7"/>
  <c r="AI57" i="7" s="1"/>
  <c r="AU58" i="7"/>
  <c r="W58" i="7"/>
  <c r="AI58" i="7" s="1"/>
  <c r="M61" i="7"/>
  <c r="AI61" i="7"/>
  <c r="M57" i="7"/>
  <c r="M58" i="7"/>
  <c r="AU59" i="7"/>
  <c r="W59" i="7"/>
  <c r="AI59" i="7" s="1"/>
  <c r="AU60" i="7"/>
  <c r="W60" i="7"/>
  <c r="AI60" i="7" s="1"/>
  <c r="M59" i="7"/>
  <c r="M60" i="7"/>
  <c r="AU51" i="7"/>
  <c r="W51" i="7"/>
  <c r="AI51" i="7" s="1"/>
  <c r="AU47" i="7"/>
  <c r="W47" i="7"/>
  <c r="AI47" i="7" s="1"/>
  <c r="AU48" i="7"/>
  <c r="W48" i="7"/>
  <c r="M51" i="7"/>
  <c r="M47" i="7"/>
  <c r="M48" i="7"/>
  <c r="AI48" i="7"/>
  <c r="AU49" i="7"/>
  <c r="W49" i="7"/>
  <c r="AI49" i="7" s="1"/>
  <c r="AU50" i="7"/>
  <c r="W50" i="7"/>
  <c r="AI50" i="7" s="1"/>
  <c r="M49" i="7"/>
  <c r="M50" i="7"/>
  <c r="AU41" i="7"/>
  <c r="W41" i="7"/>
  <c r="AI41" i="7" s="1"/>
  <c r="AU37" i="7"/>
  <c r="W37" i="7"/>
  <c r="AI37" i="7" s="1"/>
  <c r="AU38" i="7"/>
  <c r="W38" i="7"/>
  <c r="M41" i="7"/>
  <c r="M37" i="7"/>
  <c r="M38" i="7"/>
  <c r="AI38" i="7"/>
  <c r="AU39" i="7"/>
  <c r="W39" i="7"/>
  <c r="AI39" i="7" s="1"/>
  <c r="AU40" i="7"/>
  <c r="W40" i="7"/>
  <c r="AI40" i="7" s="1"/>
  <c r="M39" i="7"/>
  <c r="M40" i="7"/>
  <c r="AU31" i="7"/>
  <c r="W31" i="7"/>
  <c r="AI31" i="7" s="1"/>
  <c r="AU27" i="7"/>
  <c r="W27" i="7"/>
  <c r="AU28" i="7"/>
  <c r="W28" i="7"/>
  <c r="AI28" i="7" s="1"/>
  <c r="M31" i="7"/>
  <c r="M27" i="7"/>
  <c r="AI27" i="7"/>
  <c r="M28" i="7"/>
  <c r="AU29" i="7"/>
  <c r="W29" i="7"/>
  <c r="AI29" i="7" s="1"/>
  <c r="AU30" i="7"/>
  <c r="W30" i="7"/>
  <c r="AI30" i="7" s="1"/>
  <c r="M29" i="7"/>
  <c r="M30" i="7"/>
  <c r="AU21" i="7"/>
  <c r="W21" i="7"/>
  <c r="AI21" i="7" s="1"/>
  <c r="AU17" i="7"/>
  <c r="W17" i="7"/>
  <c r="AI17" i="7" s="1"/>
  <c r="AU18" i="7"/>
  <c r="W18" i="7"/>
  <c r="M21" i="7"/>
  <c r="M17" i="7"/>
  <c r="M18" i="7"/>
  <c r="AI18" i="7"/>
  <c r="AU19" i="7"/>
  <c r="W19" i="7"/>
  <c r="AU20" i="7"/>
  <c r="W20" i="7"/>
  <c r="AI20" i="7" s="1"/>
  <c r="AU16" i="7"/>
  <c r="M19" i="7"/>
  <c r="AI19" i="7"/>
  <c r="M20" i="7"/>
  <c r="AU70" i="14"/>
  <c r="W70" i="14"/>
  <c r="AU66" i="14"/>
  <c r="W66" i="14"/>
  <c r="AI66" i="14" s="1"/>
  <c r="AU67" i="14"/>
  <c r="W67" i="14"/>
  <c r="AU68" i="14"/>
  <c r="W68" i="14"/>
  <c r="AU69" i="14"/>
  <c r="W69" i="14"/>
  <c r="AI69" i="14" s="1"/>
  <c r="M68" i="14"/>
  <c r="AI68" i="14"/>
  <c r="M69" i="14"/>
  <c r="M70" i="14"/>
  <c r="AI70" i="14"/>
  <c r="M66" i="14"/>
  <c r="M67" i="14"/>
  <c r="AI67" i="14"/>
  <c r="AU60" i="14"/>
  <c r="W60" i="14"/>
  <c r="AI60" i="14" s="1"/>
  <c r="AU56" i="14"/>
  <c r="W56" i="14"/>
  <c r="AI56" i="14" s="1"/>
  <c r="AU57" i="14"/>
  <c r="W57" i="14"/>
  <c r="AI57" i="14" s="1"/>
  <c r="AU58" i="14"/>
  <c r="W58" i="14"/>
  <c r="AU59" i="14"/>
  <c r="W59" i="14"/>
  <c r="M58" i="14"/>
  <c r="AI58" i="14"/>
  <c r="M59" i="14"/>
  <c r="AI59" i="14"/>
  <c r="M60" i="14"/>
  <c r="M56" i="14"/>
  <c r="M57" i="14"/>
  <c r="M47" i="14"/>
  <c r="AU50" i="14"/>
  <c r="W50" i="14"/>
  <c r="AI50" i="14" s="1"/>
  <c r="AU46" i="14"/>
  <c r="W46" i="14"/>
  <c r="M48" i="14"/>
  <c r="M49" i="14"/>
  <c r="M50" i="14"/>
  <c r="M46" i="14"/>
  <c r="AI46" i="14"/>
  <c r="AU49" i="14"/>
  <c r="W49" i="14"/>
  <c r="AI49" i="14" s="1"/>
  <c r="AU47" i="14"/>
  <c r="W47" i="14"/>
  <c r="AI47" i="14" s="1"/>
  <c r="AU48" i="14"/>
  <c r="W48" i="14"/>
  <c r="AI48" i="14" s="1"/>
  <c r="AU40" i="14"/>
  <c r="W40" i="14"/>
  <c r="AU36" i="14"/>
  <c r="W36" i="14"/>
  <c r="AI36" i="14" s="1"/>
  <c r="AU37" i="14"/>
  <c r="W37" i="14"/>
  <c r="AI37" i="14" s="1"/>
  <c r="AU38" i="14"/>
  <c r="W38" i="14"/>
  <c r="AI38" i="14" s="1"/>
  <c r="AU39" i="14"/>
  <c r="W39" i="14"/>
  <c r="M38" i="14"/>
  <c r="M39" i="14"/>
  <c r="AI39" i="14"/>
  <c r="M40" i="14"/>
  <c r="AI40" i="14"/>
  <c r="M36" i="14"/>
  <c r="M37" i="14"/>
  <c r="AU30" i="14"/>
  <c r="W30" i="14"/>
  <c r="AU26" i="14"/>
  <c r="W26" i="14"/>
  <c r="AI26" i="14" s="1"/>
  <c r="AU27" i="14"/>
  <c r="W27" i="14"/>
  <c r="AI27" i="14" s="1"/>
  <c r="AU28" i="14"/>
  <c r="W28" i="14"/>
  <c r="AU29" i="14"/>
  <c r="W29" i="14"/>
  <c r="M28" i="14"/>
  <c r="AI28" i="14"/>
  <c r="M29" i="14"/>
  <c r="AI29" i="14"/>
  <c r="M30" i="14"/>
  <c r="AI30" i="14"/>
  <c r="M26" i="14"/>
  <c r="M27" i="14"/>
  <c r="Z9" i="14"/>
  <c r="AL9" i="14" s="1"/>
  <c r="AX9" i="14"/>
  <c r="O10" i="14"/>
  <c r="AX7" i="14"/>
  <c r="Z7" i="14"/>
  <c r="P6" i="14"/>
  <c r="M18" i="14"/>
  <c r="P7" i="14"/>
  <c r="AL7" i="14"/>
  <c r="M19" i="14"/>
  <c r="M20" i="14"/>
  <c r="L16" i="14"/>
  <c r="AH16" i="14"/>
  <c r="M17" i="14"/>
  <c r="W10" i="14"/>
  <c r="AI10" i="14" s="1"/>
  <c r="AU10" i="14"/>
  <c r="AU20" i="14"/>
  <c r="W20" i="14"/>
  <c r="AI20" i="14" s="1"/>
  <c r="AU16" i="14"/>
  <c r="W16" i="14"/>
  <c r="AP8" i="14"/>
  <c r="AU17" i="14"/>
  <c r="W17" i="14"/>
  <c r="AI17" i="14" s="1"/>
  <c r="Y6" i="14"/>
  <c r="AK6" i="14" s="1"/>
  <c r="AW6" i="14"/>
  <c r="AU18" i="14"/>
  <c r="W18" i="14"/>
  <c r="AI18" i="14" s="1"/>
  <c r="AU19" i="14"/>
  <c r="W19" i="14"/>
  <c r="AI19" i="14" s="1"/>
  <c r="Q9" i="14"/>
  <c r="AU63" i="6"/>
  <c r="W63" i="6"/>
  <c r="AI63" i="6" s="1"/>
  <c r="AU59" i="6"/>
  <c r="W59" i="6"/>
  <c r="AI59" i="6" s="1"/>
  <c r="AU62" i="6"/>
  <c r="W62" i="6"/>
  <c r="AI62" i="6" s="1"/>
  <c r="AU58" i="6"/>
  <c r="W58" i="6"/>
  <c r="AI58" i="6" s="1"/>
  <c r="M62" i="6"/>
  <c r="M58" i="6"/>
  <c r="M63" i="6"/>
  <c r="M59" i="6"/>
  <c r="AU60" i="6"/>
  <c r="W60" i="6"/>
  <c r="AI60" i="6" s="1"/>
  <c r="AU61" i="6"/>
  <c r="W61" i="6"/>
  <c r="AI61" i="6" s="1"/>
  <c r="M61" i="6"/>
  <c r="M60" i="6"/>
  <c r="AU53" i="6"/>
  <c r="W53" i="6"/>
  <c r="AI53" i="6" s="1"/>
  <c r="AU49" i="6"/>
  <c r="W49" i="6"/>
  <c r="AU52" i="6"/>
  <c r="W52" i="6"/>
  <c r="AI52" i="6" s="1"/>
  <c r="AU50" i="6"/>
  <c r="W50" i="6"/>
  <c r="AU51" i="6"/>
  <c r="W51" i="6"/>
  <c r="AI51" i="6" s="1"/>
  <c r="AU48" i="6"/>
  <c r="W48" i="6"/>
  <c r="M51" i="6"/>
  <c r="M52" i="6"/>
  <c r="M48" i="6"/>
  <c r="AI48" i="6"/>
  <c r="M53" i="6"/>
  <c r="M49" i="6"/>
  <c r="AI49" i="6"/>
  <c r="M50" i="6"/>
  <c r="AI50" i="6"/>
  <c r="AU41" i="6"/>
  <c r="W41" i="6"/>
  <c r="AU39" i="6"/>
  <c r="W39" i="6"/>
  <c r="AI39" i="6" s="1"/>
  <c r="W42" i="6"/>
  <c r="AU42" i="6"/>
  <c r="L43" i="6"/>
  <c r="AH43" i="6"/>
  <c r="M41" i="6"/>
  <c r="AI41" i="6"/>
  <c r="M39" i="6"/>
  <c r="W43" i="6"/>
  <c r="AU43" i="6"/>
  <c r="AU40" i="6"/>
  <c r="W40" i="6"/>
  <c r="AI40" i="6" s="1"/>
  <c r="AU38" i="6"/>
  <c r="W38" i="6"/>
  <c r="L42" i="6"/>
  <c r="AH42" i="6"/>
  <c r="M40" i="6"/>
  <c r="M38" i="6"/>
  <c r="AI38" i="6"/>
  <c r="AU33" i="6"/>
  <c r="W33" i="6"/>
  <c r="AU29" i="6"/>
  <c r="W29" i="6"/>
  <c r="AU32" i="6"/>
  <c r="W32" i="6"/>
  <c r="AU28" i="6"/>
  <c r="W28" i="6"/>
  <c r="AI28" i="6" s="1"/>
  <c r="M32" i="6"/>
  <c r="AI32" i="6"/>
  <c r="M28" i="6"/>
  <c r="M33" i="6"/>
  <c r="AI33" i="6"/>
  <c r="M29" i="6"/>
  <c r="AI29" i="6"/>
  <c r="AU30" i="6"/>
  <c r="W30" i="6"/>
  <c r="AU31" i="6"/>
  <c r="W31" i="6"/>
  <c r="M31" i="6"/>
  <c r="AI31" i="6"/>
  <c r="M30" i="6"/>
  <c r="AI30" i="6"/>
  <c r="AU23" i="6"/>
  <c r="W23" i="6"/>
  <c r="AI23" i="6" s="1"/>
  <c r="AU19" i="6"/>
  <c r="W19" i="6"/>
  <c r="AU22" i="6"/>
  <c r="W22" i="6"/>
  <c r="AU18" i="6"/>
  <c r="W18" i="6"/>
  <c r="M22" i="6"/>
  <c r="AI22" i="6"/>
  <c r="M18" i="6"/>
  <c r="AI18" i="6"/>
  <c r="M23" i="6"/>
  <c r="M19" i="6"/>
  <c r="AI19" i="6"/>
  <c r="AU20" i="6"/>
  <c r="W20" i="6"/>
  <c r="AI20" i="6" s="1"/>
  <c r="AU21" i="6"/>
  <c r="W21" i="6"/>
  <c r="M21" i="6"/>
  <c r="AI21" i="6"/>
  <c r="M20" i="6"/>
  <c r="AU21" i="1"/>
  <c r="W21" i="1"/>
  <c r="AI21" i="1" s="1"/>
  <c r="AU18" i="1"/>
  <c r="W18" i="1"/>
  <c r="AI18" i="1" s="1"/>
  <c r="M21" i="1"/>
  <c r="M18" i="1"/>
  <c r="AU19" i="1"/>
  <c r="W19" i="1"/>
  <c r="AU20" i="1"/>
  <c r="W20" i="1"/>
  <c r="AI20" i="1" s="1"/>
  <c r="M19" i="1"/>
  <c r="AI19" i="1"/>
  <c r="M20" i="1"/>
  <c r="AU9" i="12"/>
  <c r="W9" i="12"/>
  <c r="AU8" i="12"/>
  <c r="W8" i="12"/>
  <c r="AI8" i="12" s="1"/>
  <c r="M8" i="12"/>
  <c r="M9" i="12"/>
  <c r="AI9" i="12"/>
  <c r="AU10" i="12"/>
  <c r="W10" i="12"/>
  <c r="AU11" i="12"/>
  <c r="W11" i="12"/>
  <c r="AU7" i="12"/>
  <c r="W7" i="12"/>
  <c r="M11" i="12"/>
  <c r="AI11" i="12"/>
  <c r="M7" i="12"/>
  <c r="AI7" i="12"/>
  <c r="M10" i="12"/>
  <c r="AI10" i="12"/>
  <c r="AU9" i="11"/>
  <c r="W9" i="11"/>
  <c r="AI9" i="11" s="1"/>
  <c r="AU8" i="11"/>
  <c r="W8" i="11"/>
  <c r="M8" i="11"/>
  <c r="AI8" i="11"/>
  <c r="M9" i="11"/>
  <c r="AU10" i="11"/>
  <c r="W10" i="11"/>
  <c r="AI10" i="11" s="1"/>
  <c r="AU7" i="11"/>
  <c r="W7" i="11"/>
  <c r="M7" i="11"/>
  <c r="AI7" i="11"/>
  <c r="M10" i="11"/>
  <c r="AU9" i="10"/>
  <c r="W9" i="10"/>
  <c r="AI9" i="10" s="1"/>
  <c r="AU8" i="10"/>
  <c r="W8" i="10"/>
  <c r="AI8" i="10" s="1"/>
  <c r="M8" i="10"/>
  <c r="M9" i="10"/>
  <c r="AU6" i="10"/>
  <c r="W6" i="10"/>
  <c r="AU7" i="10"/>
  <c r="W7" i="10"/>
  <c r="AI7" i="10" s="1"/>
  <c r="M7" i="10"/>
  <c r="M6" i="10"/>
  <c r="AI6" i="10"/>
  <c r="AU9" i="13"/>
  <c r="W9" i="13"/>
  <c r="AU8" i="13"/>
  <c r="W8" i="13"/>
  <c r="M8" i="13"/>
  <c r="AI8" i="13"/>
  <c r="M9" i="13"/>
  <c r="AI9" i="13"/>
  <c r="AU10" i="13"/>
  <c r="W10" i="13"/>
  <c r="AU6" i="13"/>
  <c r="W6" i="13"/>
  <c r="AU7" i="13"/>
  <c r="W7" i="13"/>
  <c r="M7" i="13"/>
  <c r="AI7" i="13"/>
  <c r="M10" i="13"/>
  <c r="AI10" i="13"/>
  <c r="M6" i="13"/>
  <c r="AI6" i="13"/>
  <c r="AU13" i="8"/>
  <c r="W13" i="8"/>
  <c r="AU9" i="8"/>
  <c r="W9" i="8"/>
  <c r="AU12" i="8"/>
  <c r="W12" i="8"/>
  <c r="AU10" i="8"/>
  <c r="W10" i="8"/>
  <c r="AU8" i="8"/>
  <c r="W8" i="8"/>
  <c r="AU11" i="8"/>
  <c r="W11" i="8"/>
  <c r="AI11" i="8" s="1"/>
  <c r="M11" i="8"/>
  <c r="M12" i="8"/>
  <c r="AI12" i="8"/>
  <c r="M8" i="8"/>
  <c r="AI8" i="8"/>
  <c r="M10" i="8"/>
  <c r="AI10" i="8"/>
  <c r="M13" i="8"/>
  <c r="AI13" i="8"/>
  <c r="M9" i="8"/>
  <c r="AI9" i="8"/>
  <c r="M12" i="7"/>
  <c r="AU13" i="7"/>
  <c r="W13" i="7"/>
  <c r="AU9" i="7"/>
  <c r="W9" i="7"/>
  <c r="AU11" i="7"/>
  <c r="W11" i="7"/>
  <c r="AU12" i="7"/>
  <c r="W12" i="7"/>
  <c r="AI12" i="7" s="1"/>
  <c r="AU8" i="7"/>
  <c r="W8" i="7"/>
  <c r="M13" i="7"/>
  <c r="AI13" i="7"/>
  <c r="AU10" i="7"/>
  <c r="W10" i="7"/>
  <c r="AU7" i="7"/>
  <c r="W7" i="7"/>
  <c r="M8" i="7"/>
  <c r="AI8" i="7"/>
  <c r="M11" i="7"/>
  <c r="AI11" i="7"/>
  <c r="M7" i="7"/>
  <c r="AI7" i="7"/>
  <c r="M9" i="7"/>
  <c r="AI9" i="7"/>
  <c r="M10" i="7"/>
  <c r="AI10" i="7"/>
  <c r="AU13" i="9"/>
  <c r="W13" i="9"/>
  <c r="AU9" i="9"/>
  <c r="W9" i="9"/>
  <c r="AU12" i="9"/>
  <c r="W12" i="9"/>
  <c r="AI12" i="9" s="1"/>
  <c r="AU8" i="9"/>
  <c r="W8" i="9"/>
  <c r="AI8" i="9" s="1"/>
  <c r="M12" i="9"/>
  <c r="M8" i="9"/>
  <c r="M13" i="9"/>
  <c r="AI13" i="9"/>
  <c r="M9" i="9"/>
  <c r="AI9" i="9"/>
  <c r="AU10" i="9"/>
  <c r="W10" i="9"/>
  <c r="AU11" i="9"/>
  <c r="W11" i="9"/>
  <c r="M11" i="9"/>
  <c r="AI11" i="9"/>
  <c r="M10" i="9"/>
  <c r="AI10" i="9"/>
  <c r="AU13" i="6"/>
  <c r="W13" i="6"/>
  <c r="AU9" i="6"/>
  <c r="W9" i="6"/>
  <c r="AU11" i="6"/>
  <c r="W11" i="6"/>
  <c r="AI11" i="6" s="1"/>
  <c r="AU12" i="6"/>
  <c r="W12" i="6"/>
  <c r="AI12" i="6" s="1"/>
  <c r="AU8" i="6"/>
  <c r="W8" i="6"/>
  <c r="AI8" i="6" s="1"/>
  <c r="M12" i="6"/>
  <c r="M8" i="6"/>
  <c r="AU10" i="6"/>
  <c r="W10" i="6"/>
  <c r="AI10" i="6" s="1"/>
  <c r="M11" i="6"/>
  <c r="M13" i="6"/>
  <c r="AI13" i="6"/>
  <c r="M9" i="6"/>
  <c r="AI9" i="6"/>
  <c r="M10" i="6"/>
  <c r="AU8" i="1"/>
  <c r="W8" i="1"/>
  <c r="AI8" i="1" s="1"/>
  <c r="M8" i="1"/>
  <c r="M9" i="1"/>
  <c r="AU9" i="1"/>
  <c r="W9" i="1"/>
  <c r="AI9" i="1" s="1"/>
  <c r="AU10" i="1"/>
  <c r="W10" i="1"/>
  <c r="AI10" i="1" s="1"/>
  <c r="AU11" i="1"/>
  <c r="W11" i="1"/>
  <c r="AI11" i="1" s="1"/>
  <c r="M11" i="1"/>
  <c r="M10" i="1"/>
  <c r="AU23" i="5"/>
  <c r="W23" i="5"/>
  <c r="AI23" i="5" s="1"/>
  <c r="AU19" i="5"/>
  <c r="W19" i="5"/>
  <c r="AI19" i="5" s="1"/>
  <c r="AU22" i="5"/>
  <c r="W22" i="5"/>
  <c r="AI22" i="5" s="1"/>
  <c r="AU18" i="5"/>
  <c r="W18" i="5"/>
  <c r="AI18" i="5" s="1"/>
  <c r="M22" i="5"/>
  <c r="M18" i="5"/>
  <c r="M23" i="5"/>
  <c r="M19" i="5"/>
  <c r="AU20" i="5"/>
  <c r="W20" i="5"/>
  <c r="AI20" i="5" s="1"/>
  <c r="AU21" i="5"/>
  <c r="W21" i="5"/>
  <c r="AI21" i="5" s="1"/>
  <c r="M21" i="5"/>
  <c r="M20" i="5"/>
  <c r="AU13" i="5"/>
  <c r="W13" i="5"/>
  <c r="M12" i="5"/>
  <c r="M13" i="5"/>
  <c r="AI13" i="5"/>
  <c r="AU11" i="5"/>
  <c r="W11" i="5"/>
  <c r="AU12" i="5"/>
  <c r="W12" i="5"/>
  <c r="AI12" i="5" s="1"/>
  <c r="M11" i="5"/>
  <c r="AI11" i="5"/>
  <c r="AU10" i="5"/>
  <c r="W10" i="5"/>
  <c r="AU8" i="5"/>
  <c r="W8" i="5"/>
  <c r="AU9" i="5"/>
  <c r="W9" i="5"/>
  <c r="AI9" i="5" s="1"/>
  <c r="M9" i="5"/>
  <c r="M8" i="5"/>
  <c r="AI8" i="5"/>
  <c r="M10" i="5"/>
  <c r="AI10" i="5"/>
  <c r="AU60" i="15"/>
  <c r="W60" i="15"/>
  <c r="AI60" i="15" s="1"/>
  <c r="AU56" i="15"/>
  <c r="W56" i="15"/>
  <c r="AI56" i="15" s="1"/>
  <c r="AU57" i="15"/>
  <c r="W57" i="15"/>
  <c r="AI57" i="15" s="1"/>
  <c r="AU58" i="15"/>
  <c r="W58" i="15"/>
  <c r="AI58" i="15" s="1"/>
  <c r="M57" i="15"/>
  <c r="AU59" i="15"/>
  <c r="W59" i="15"/>
  <c r="AI59" i="15" s="1"/>
  <c r="M58" i="15"/>
  <c r="M59" i="15"/>
  <c r="M56" i="15"/>
  <c r="M60" i="15"/>
  <c r="AU50" i="15"/>
  <c r="W50" i="15"/>
  <c r="AU46" i="15"/>
  <c r="W46" i="15"/>
  <c r="AI46" i="15" s="1"/>
  <c r="AU48" i="15"/>
  <c r="W48" i="15"/>
  <c r="AI48" i="15" s="1"/>
  <c r="AU49" i="15"/>
  <c r="W49" i="15"/>
  <c r="AI49" i="15" s="1"/>
  <c r="M49" i="15"/>
  <c r="AU47" i="15"/>
  <c r="W47" i="15"/>
  <c r="M48" i="15"/>
  <c r="M46" i="15"/>
  <c r="M50" i="15"/>
  <c r="AI50" i="15"/>
  <c r="M47" i="15"/>
  <c r="AI47" i="15"/>
  <c r="L37" i="15"/>
  <c r="AH37" i="15"/>
  <c r="AU40" i="15"/>
  <c r="W40" i="15"/>
  <c r="W38" i="15"/>
  <c r="AU38" i="15"/>
  <c r="M39" i="15"/>
  <c r="M36" i="15"/>
  <c r="W36" i="15"/>
  <c r="AI36" i="15" s="1"/>
  <c r="AU36" i="15"/>
  <c r="W37" i="15"/>
  <c r="AU37" i="15"/>
  <c r="W39" i="15"/>
  <c r="AI39" i="15" s="1"/>
  <c r="AU39" i="15"/>
  <c r="L38" i="15"/>
  <c r="AH38" i="15"/>
  <c r="M40" i="15"/>
  <c r="AI40" i="15"/>
  <c r="AU30" i="15"/>
  <c r="W30" i="15"/>
  <c r="M26" i="15"/>
  <c r="M29" i="15"/>
  <c r="M27" i="15"/>
  <c r="AI27" i="15"/>
  <c r="M30" i="15"/>
  <c r="AI30" i="15"/>
  <c r="AU28" i="15"/>
  <c r="W28" i="15"/>
  <c r="AU27" i="15"/>
  <c r="W27" i="15"/>
  <c r="AU26" i="15"/>
  <c r="W26" i="15"/>
  <c r="AI26" i="15" s="1"/>
  <c r="AU29" i="15"/>
  <c r="W29" i="15"/>
  <c r="AI29" i="15" s="1"/>
  <c r="M28" i="15"/>
  <c r="AI28" i="15"/>
  <c r="AU19" i="15"/>
  <c r="W19" i="15"/>
  <c r="AI19" i="15" s="1"/>
  <c r="AU18" i="15"/>
  <c r="W18" i="15"/>
  <c r="AI18" i="15" s="1"/>
  <c r="AU20" i="15"/>
  <c r="W20" i="15"/>
  <c r="AI20" i="15" s="1"/>
  <c r="AU17" i="15"/>
  <c r="W17" i="15"/>
  <c r="AI17" i="15" s="1"/>
  <c r="M19" i="15"/>
  <c r="M17" i="15"/>
  <c r="M20" i="15"/>
  <c r="M18" i="15"/>
  <c r="O120" i="14" l="1"/>
  <c r="O117" i="14"/>
  <c r="AV116" i="14"/>
  <c r="X116" i="14"/>
  <c r="AJ116" i="14" s="1"/>
  <c r="X119" i="14"/>
  <c r="AJ119" i="14" s="1"/>
  <c r="AV119" i="14"/>
  <c r="X120" i="14"/>
  <c r="AJ120" i="14" s="1"/>
  <c r="AV120" i="14"/>
  <c r="O118" i="14"/>
  <c r="O116" i="14"/>
  <c r="X117" i="14"/>
  <c r="AJ117" i="14" s="1"/>
  <c r="AV117" i="14"/>
  <c r="X118" i="14"/>
  <c r="AJ118" i="14" s="1"/>
  <c r="AV118" i="14"/>
  <c r="O119" i="14"/>
  <c r="O110" i="14"/>
  <c r="O107" i="14"/>
  <c r="X106" i="14"/>
  <c r="AJ106" i="14" s="1"/>
  <c r="AV106" i="14"/>
  <c r="X109" i="14"/>
  <c r="AJ109" i="14" s="1"/>
  <c r="AV109" i="14"/>
  <c r="X110" i="14"/>
  <c r="AJ110" i="14" s="1"/>
  <c r="AV110" i="14"/>
  <c r="O106" i="14"/>
  <c r="O108" i="14"/>
  <c r="X107" i="14"/>
  <c r="AJ107" i="14" s="1"/>
  <c r="AV107" i="14"/>
  <c r="X108" i="14"/>
  <c r="AJ108" i="14" s="1"/>
  <c r="AV108" i="14"/>
  <c r="O109" i="14"/>
  <c r="O99" i="14"/>
  <c r="O100" i="14"/>
  <c r="O97" i="14"/>
  <c r="X96" i="14"/>
  <c r="AJ96" i="14" s="1"/>
  <c r="AV96" i="14"/>
  <c r="X99" i="14"/>
  <c r="AJ99" i="14" s="1"/>
  <c r="AV99" i="14"/>
  <c r="O96" i="14"/>
  <c r="X100" i="14"/>
  <c r="AJ100" i="14" s="1"/>
  <c r="AV100" i="14"/>
  <c r="O98" i="14"/>
  <c r="X98" i="14"/>
  <c r="AJ98" i="14" s="1"/>
  <c r="AV98" i="14"/>
  <c r="X97" i="14"/>
  <c r="AJ97" i="14" s="1"/>
  <c r="AV97" i="14"/>
  <c r="X86" i="14"/>
  <c r="AJ86" i="14" s="1"/>
  <c r="AV86" i="14"/>
  <c r="X90" i="14"/>
  <c r="AJ90" i="14" s="1"/>
  <c r="AV90" i="14"/>
  <c r="AV87" i="14"/>
  <c r="X87" i="14"/>
  <c r="AJ87" i="14" s="1"/>
  <c r="O89" i="14"/>
  <c r="O88" i="14"/>
  <c r="O87" i="14"/>
  <c r="P86" i="14"/>
  <c r="X89" i="14"/>
  <c r="AJ89" i="14" s="1"/>
  <c r="AV89" i="14"/>
  <c r="X88" i="14"/>
  <c r="AJ88" i="14" s="1"/>
  <c r="AV88" i="14"/>
  <c r="O90" i="14"/>
  <c r="O76" i="14"/>
  <c r="AK76" i="14"/>
  <c r="O79" i="14"/>
  <c r="AW78" i="14"/>
  <c r="Y78" i="14"/>
  <c r="AK78" i="14" s="1"/>
  <c r="AW77" i="14"/>
  <c r="Y77" i="14"/>
  <c r="AK77" i="14" s="1"/>
  <c r="Y76" i="14"/>
  <c r="AW76" i="14"/>
  <c r="O80" i="14"/>
  <c r="O78" i="14"/>
  <c r="AW79" i="14"/>
  <c r="Y79" i="14"/>
  <c r="AK79" i="14" s="1"/>
  <c r="AW80" i="14"/>
  <c r="Y80" i="14"/>
  <c r="AK80" i="14" s="1"/>
  <c r="O77" i="14"/>
  <c r="N19" i="12"/>
  <c r="AV20" i="12"/>
  <c r="X20" i="12"/>
  <c r="AJ20" i="12" s="1"/>
  <c r="N18" i="12"/>
  <c r="N21" i="12"/>
  <c r="AV17" i="12"/>
  <c r="X17" i="12"/>
  <c r="AJ17" i="12" s="1"/>
  <c r="N20" i="12"/>
  <c r="AV19" i="12"/>
  <c r="X19" i="12"/>
  <c r="AJ19" i="12" s="1"/>
  <c r="N17" i="12"/>
  <c r="AV18" i="12"/>
  <c r="X18" i="12"/>
  <c r="AJ18" i="12" s="1"/>
  <c r="AV21" i="12"/>
  <c r="X21" i="12"/>
  <c r="AJ21" i="12" s="1"/>
  <c r="N37" i="11"/>
  <c r="N40" i="11"/>
  <c r="N38" i="11"/>
  <c r="AV38" i="11"/>
  <c r="X38" i="11"/>
  <c r="AJ38" i="11" s="1"/>
  <c r="N39" i="11"/>
  <c r="AV39" i="11"/>
  <c r="X39" i="11"/>
  <c r="AJ39" i="11" s="1"/>
  <c r="AV37" i="11"/>
  <c r="X37" i="11"/>
  <c r="AJ37" i="11" s="1"/>
  <c r="AV40" i="11"/>
  <c r="X40" i="11"/>
  <c r="AJ40" i="11" s="1"/>
  <c r="N27" i="11"/>
  <c r="N30" i="11"/>
  <c r="N28" i="11"/>
  <c r="AV28" i="11"/>
  <c r="X28" i="11"/>
  <c r="AJ28" i="11" s="1"/>
  <c r="N29" i="11"/>
  <c r="AV29" i="11"/>
  <c r="X29" i="11"/>
  <c r="AJ29" i="11" s="1"/>
  <c r="AV27" i="11"/>
  <c r="X27" i="11"/>
  <c r="AJ27" i="11" s="1"/>
  <c r="AV30" i="11"/>
  <c r="X30" i="11"/>
  <c r="AJ30" i="11" s="1"/>
  <c r="N17" i="11"/>
  <c r="N20" i="11"/>
  <c r="N18" i="11"/>
  <c r="AV18" i="11"/>
  <c r="X18" i="11"/>
  <c r="AJ18" i="11" s="1"/>
  <c r="N19" i="11"/>
  <c r="AV19" i="11"/>
  <c r="X19" i="11"/>
  <c r="AJ19" i="11" s="1"/>
  <c r="AV17" i="11"/>
  <c r="X17" i="11"/>
  <c r="AJ17" i="11" s="1"/>
  <c r="AV20" i="11"/>
  <c r="X20" i="11"/>
  <c r="AJ20" i="11" s="1"/>
  <c r="N36" i="10"/>
  <c r="AV37" i="10"/>
  <c r="X37" i="10"/>
  <c r="AJ37" i="10" s="1"/>
  <c r="N39" i="10"/>
  <c r="AV38" i="10"/>
  <c r="X38" i="10"/>
  <c r="AJ38" i="10" s="1"/>
  <c r="N37" i="10"/>
  <c r="AV36" i="10"/>
  <c r="X36" i="10"/>
  <c r="AJ36" i="10" s="1"/>
  <c r="N38" i="10"/>
  <c r="AV39" i="10"/>
  <c r="X39" i="10"/>
  <c r="AJ39" i="10" s="1"/>
  <c r="X26" i="10"/>
  <c r="AV26" i="10"/>
  <c r="N29" i="10"/>
  <c r="N28" i="10"/>
  <c r="X29" i="10"/>
  <c r="AJ29" i="10" s="1"/>
  <c r="AV29" i="10"/>
  <c r="X28" i="10"/>
  <c r="AJ28" i="10" s="1"/>
  <c r="AV28" i="10"/>
  <c r="X27" i="10"/>
  <c r="AV27" i="10"/>
  <c r="AJ26" i="10"/>
  <c r="N26" i="10"/>
  <c r="AJ27" i="10"/>
  <c r="N27" i="10"/>
  <c r="N16" i="10"/>
  <c r="AV17" i="10"/>
  <c r="X17" i="10"/>
  <c r="AJ17" i="10" s="1"/>
  <c r="N19" i="10"/>
  <c r="AV18" i="10"/>
  <c r="X18" i="10"/>
  <c r="AJ18" i="10" s="1"/>
  <c r="N17" i="10"/>
  <c r="AV16" i="10"/>
  <c r="X16" i="10"/>
  <c r="AJ16" i="10" s="1"/>
  <c r="N18" i="10"/>
  <c r="AV19" i="10"/>
  <c r="X19" i="10"/>
  <c r="AJ19" i="10" s="1"/>
  <c r="N17" i="13"/>
  <c r="N20" i="13"/>
  <c r="N18" i="13"/>
  <c r="AV18" i="13"/>
  <c r="X18" i="13"/>
  <c r="AJ18" i="13" s="1"/>
  <c r="AV16" i="13"/>
  <c r="X16" i="13"/>
  <c r="AJ16" i="13" s="1"/>
  <c r="N16" i="13"/>
  <c r="N19" i="13"/>
  <c r="AV19" i="13"/>
  <c r="X19" i="13"/>
  <c r="AJ19" i="13" s="1"/>
  <c r="AV17" i="13"/>
  <c r="X17" i="13"/>
  <c r="AJ17" i="13" s="1"/>
  <c r="AV20" i="13"/>
  <c r="X20" i="13"/>
  <c r="AJ20" i="13" s="1"/>
  <c r="N79" i="9"/>
  <c r="N78" i="9"/>
  <c r="AV78" i="9"/>
  <c r="X78" i="9"/>
  <c r="AJ78" i="9" s="1"/>
  <c r="AV79" i="9"/>
  <c r="X79" i="9"/>
  <c r="AJ79" i="9" s="1"/>
  <c r="N80" i="9"/>
  <c r="N81" i="9"/>
  <c r="AV81" i="9"/>
  <c r="X81" i="9"/>
  <c r="AJ81" i="9" s="1"/>
  <c r="AV80" i="9"/>
  <c r="X80" i="9"/>
  <c r="AJ80" i="9" s="1"/>
  <c r="N83" i="9"/>
  <c r="N82" i="9"/>
  <c r="AV82" i="9"/>
  <c r="X82" i="9"/>
  <c r="AJ82" i="9" s="1"/>
  <c r="AV83" i="9"/>
  <c r="X83" i="9"/>
  <c r="AJ83" i="9" s="1"/>
  <c r="N71" i="9"/>
  <c r="AV70" i="9"/>
  <c r="X70" i="9"/>
  <c r="AJ70" i="9" s="1"/>
  <c r="N68" i="9"/>
  <c r="N72" i="9"/>
  <c r="AV71" i="9"/>
  <c r="X71" i="9"/>
  <c r="AJ71" i="9" s="1"/>
  <c r="N69" i="9"/>
  <c r="AV72" i="9"/>
  <c r="X72" i="9"/>
  <c r="AJ72" i="9" s="1"/>
  <c r="AV68" i="9"/>
  <c r="X68" i="9"/>
  <c r="AJ68" i="9" s="1"/>
  <c r="N70" i="9"/>
  <c r="AV73" i="9"/>
  <c r="X73" i="9"/>
  <c r="AV69" i="9"/>
  <c r="X69" i="9"/>
  <c r="AJ69" i="9" s="1"/>
  <c r="M73" i="9"/>
  <c r="AI73" i="9"/>
  <c r="AV62" i="9"/>
  <c r="X62" i="9"/>
  <c r="AJ62" i="9" s="1"/>
  <c r="AV58" i="9"/>
  <c r="X58" i="9"/>
  <c r="AJ58" i="9" s="1"/>
  <c r="O60" i="9"/>
  <c r="AV60" i="9"/>
  <c r="X60" i="9"/>
  <c r="AJ60" i="9" s="1"/>
  <c r="O63" i="9"/>
  <c r="AV63" i="9"/>
  <c r="X63" i="9"/>
  <c r="AJ63" i="9" s="1"/>
  <c r="O58" i="9"/>
  <c r="N62" i="9"/>
  <c r="AV59" i="9"/>
  <c r="X59" i="9"/>
  <c r="AJ59" i="9" s="1"/>
  <c r="O59" i="9"/>
  <c r="O61" i="9"/>
  <c r="AV61" i="9"/>
  <c r="X61" i="9"/>
  <c r="AJ61" i="9" s="1"/>
  <c r="N50" i="9"/>
  <c r="N53" i="9"/>
  <c r="N48" i="9"/>
  <c r="AV50" i="9"/>
  <c r="X50" i="9"/>
  <c r="AJ50" i="9" s="1"/>
  <c r="AV51" i="9"/>
  <c r="X51" i="9"/>
  <c r="AV52" i="9"/>
  <c r="X52" i="9"/>
  <c r="AJ52" i="9" s="1"/>
  <c r="AV53" i="9"/>
  <c r="X53" i="9"/>
  <c r="AJ53" i="9" s="1"/>
  <c r="N49" i="9"/>
  <c r="AJ51" i="9"/>
  <c r="N51" i="9"/>
  <c r="AV48" i="9"/>
  <c r="X48" i="9"/>
  <c r="AJ48" i="9" s="1"/>
  <c r="AV49" i="9"/>
  <c r="X49" i="9"/>
  <c r="AJ49" i="9" s="1"/>
  <c r="N52" i="9"/>
  <c r="AV38" i="9"/>
  <c r="X38" i="9"/>
  <c r="AJ38" i="9" s="1"/>
  <c r="AV39" i="9"/>
  <c r="X39" i="9"/>
  <c r="AJ39" i="9" s="1"/>
  <c r="N39" i="9"/>
  <c r="N38" i="9"/>
  <c r="N40" i="9"/>
  <c r="AJ41" i="9"/>
  <c r="N41" i="9"/>
  <c r="AV41" i="9"/>
  <c r="X41" i="9"/>
  <c r="AV40" i="9"/>
  <c r="X40" i="9"/>
  <c r="AJ40" i="9" s="1"/>
  <c r="N43" i="9"/>
  <c r="AJ42" i="9"/>
  <c r="N42" i="9"/>
  <c r="AV42" i="9"/>
  <c r="X42" i="9"/>
  <c r="AV43" i="9"/>
  <c r="X43" i="9"/>
  <c r="AJ43" i="9" s="1"/>
  <c r="N29" i="9"/>
  <c r="N28" i="9"/>
  <c r="AV28" i="9"/>
  <c r="X28" i="9"/>
  <c r="AJ28" i="9" s="1"/>
  <c r="AV29" i="9"/>
  <c r="X29" i="9"/>
  <c r="AJ29" i="9" s="1"/>
  <c r="N30" i="9"/>
  <c r="N31" i="9"/>
  <c r="AV31" i="9"/>
  <c r="X31" i="9"/>
  <c r="AJ31" i="9" s="1"/>
  <c r="AV30" i="9"/>
  <c r="X30" i="9"/>
  <c r="AJ30" i="9" s="1"/>
  <c r="N33" i="9"/>
  <c r="AJ32" i="9"/>
  <c r="N32" i="9"/>
  <c r="AV32" i="9"/>
  <c r="X32" i="9"/>
  <c r="AV33" i="9"/>
  <c r="X33" i="9"/>
  <c r="AJ33" i="9" s="1"/>
  <c r="N19" i="9"/>
  <c r="N18" i="9"/>
  <c r="AV18" i="9"/>
  <c r="X18" i="9"/>
  <c r="AJ18" i="9" s="1"/>
  <c r="AV19" i="9"/>
  <c r="X19" i="9"/>
  <c r="AJ19" i="9" s="1"/>
  <c r="N20" i="9"/>
  <c r="N21" i="9"/>
  <c r="AV21" i="9"/>
  <c r="X21" i="9"/>
  <c r="AJ21" i="9" s="1"/>
  <c r="AV20" i="9"/>
  <c r="X20" i="9"/>
  <c r="AJ20" i="9" s="1"/>
  <c r="N23" i="9"/>
  <c r="N22" i="9"/>
  <c r="AV22" i="9"/>
  <c r="X22" i="9"/>
  <c r="AJ22" i="9" s="1"/>
  <c r="AV23" i="9"/>
  <c r="X23" i="9"/>
  <c r="AJ23" i="9" s="1"/>
  <c r="N39" i="8"/>
  <c r="N38" i="8"/>
  <c r="AV38" i="8"/>
  <c r="X38" i="8"/>
  <c r="AJ38" i="8" s="1"/>
  <c r="AV39" i="8"/>
  <c r="X39" i="8"/>
  <c r="AJ39" i="8" s="1"/>
  <c r="N40" i="8"/>
  <c r="N41" i="8"/>
  <c r="AV41" i="8"/>
  <c r="X41" i="8"/>
  <c r="AJ41" i="8" s="1"/>
  <c r="AV40" i="8"/>
  <c r="X40" i="8"/>
  <c r="AJ40" i="8" s="1"/>
  <c r="N43" i="8"/>
  <c r="N42" i="8"/>
  <c r="AV42" i="8"/>
  <c r="X42" i="8"/>
  <c r="AJ42" i="8" s="1"/>
  <c r="AV43" i="8"/>
  <c r="X43" i="8"/>
  <c r="AJ43" i="8" s="1"/>
  <c r="AJ28" i="8"/>
  <c r="N28" i="8"/>
  <c r="Z29" i="8"/>
  <c r="AX29" i="8"/>
  <c r="AV32" i="8"/>
  <c r="X32" i="8"/>
  <c r="AJ31" i="8"/>
  <c r="N31" i="8"/>
  <c r="Z28" i="8"/>
  <c r="AX28" i="8"/>
  <c r="AJ30" i="8"/>
  <c r="N30" i="8"/>
  <c r="AJ29" i="8"/>
  <c r="N29" i="8"/>
  <c r="AV33" i="8"/>
  <c r="X33" i="8"/>
  <c r="Z31" i="8"/>
  <c r="AX31" i="8"/>
  <c r="M32" i="8"/>
  <c r="AI32" i="8"/>
  <c r="M33" i="8"/>
  <c r="AI33" i="8"/>
  <c r="Z30" i="8"/>
  <c r="AX30" i="8"/>
  <c r="N19" i="8"/>
  <c r="N18" i="8"/>
  <c r="AV18" i="8"/>
  <c r="X18" i="8"/>
  <c r="AJ18" i="8" s="1"/>
  <c r="AV19" i="8"/>
  <c r="X19" i="8"/>
  <c r="AJ19" i="8" s="1"/>
  <c r="N20" i="8"/>
  <c r="N21" i="8"/>
  <c r="AV21" i="8"/>
  <c r="X21" i="8"/>
  <c r="AJ21" i="8" s="1"/>
  <c r="AV20" i="8"/>
  <c r="X20" i="8"/>
  <c r="AJ20" i="8" s="1"/>
  <c r="N23" i="8"/>
  <c r="N22" i="8"/>
  <c r="AV22" i="8"/>
  <c r="X22" i="8"/>
  <c r="AJ22" i="8" s="1"/>
  <c r="AV23" i="8"/>
  <c r="X23" i="8"/>
  <c r="AJ23" i="8" s="1"/>
  <c r="N119" i="7"/>
  <c r="AV120" i="7"/>
  <c r="X120" i="7"/>
  <c r="AJ120" i="7" s="1"/>
  <c r="N118" i="7"/>
  <c r="N121" i="7"/>
  <c r="AV117" i="7"/>
  <c r="X117" i="7"/>
  <c r="N120" i="7"/>
  <c r="AV119" i="7"/>
  <c r="X119" i="7"/>
  <c r="AJ119" i="7" s="1"/>
  <c r="AJ117" i="7"/>
  <c r="N117" i="7"/>
  <c r="AV118" i="7"/>
  <c r="X118" i="7"/>
  <c r="AJ118" i="7" s="1"/>
  <c r="AV121" i="7"/>
  <c r="X121" i="7"/>
  <c r="AJ121" i="7" s="1"/>
  <c r="N109" i="7"/>
  <c r="AV110" i="7"/>
  <c r="X110" i="7"/>
  <c r="AJ110" i="7" s="1"/>
  <c r="N108" i="7"/>
  <c r="N111" i="7"/>
  <c r="AV107" i="7"/>
  <c r="X107" i="7"/>
  <c r="N110" i="7"/>
  <c r="AV109" i="7"/>
  <c r="X109" i="7"/>
  <c r="AJ109" i="7" s="1"/>
  <c r="AJ107" i="7"/>
  <c r="N107" i="7"/>
  <c r="AV108" i="7"/>
  <c r="X108" i="7"/>
  <c r="AJ108" i="7" s="1"/>
  <c r="AV111" i="7"/>
  <c r="X111" i="7"/>
  <c r="AJ111" i="7" s="1"/>
  <c r="N99" i="7"/>
  <c r="AV100" i="7"/>
  <c r="X100" i="7"/>
  <c r="AJ100" i="7" s="1"/>
  <c r="N98" i="7"/>
  <c r="N101" i="7"/>
  <c r="AV97" i="7"/>
  <c r="X97" i="7"/>
  <c r="AJ97" i="7" s="1"/>
  <c r="N100" i="7"/>
  <c r="AV99" i="7"/>
  <c r="X99" i="7"/>
  <c r="AJ99" i="7" s="1"/>
  <c r="N97" i="7"/>
  <c r="AV98" i="7"/>
  <c r="X98" i="7"/>
  <c r="AJ98" i="7" s="1"/>
  <c r="AV101" i="7"/>
  <c r="X101" i="7"/>
  <c r="AJ101" i="7" s="1"/>
  <c r="N89" i="7"/>
  <c r="AV90" i="7"/>
  <c r="X90" i="7"/>
  <c r="AJ90" i="7" s="1"/>
  <c r="N88" i="7"/>
  <c r="N91" i="7"/>
  <c r="AV87" i="7"/>
  <c r="X87" i="7"/>
  <c r="N90" i="7"/>
  <c r="AV89" i="7"/>
  <c r="X89" i="7"/>
  <c r="AJ89" i="7" s="1"/>
  <c r="AJ87" i="7"/>
  <c r="N87" i="7"/>
  <c r="AV88" i="7"/>
  <c r="X88" i="7"/>
  <c r="AJ88" i="7" s="1"/>
  <c r="AV91" i="7"/>
  <c r="X91" i="7"/>
  <c r="AJ91" i="7" s="1"/>
  <c r="N79" i="7"/>
  <c r="AV80" i="7"/>
  <c r="X80" i="7"/>
  <c r="AJ80" i="7" s="1"/>
  <c r="N78" i="7"/>
  <c r="N81" i="7"/>
  <c r="AV77" i="7"/>
  <c r="X77" i="7"/>
  <c r="N80" i="7"/>
  <c r="AV79" i="7"/>
  <c r="X79" i="7"/>
  <c r="AJ79" i="7" s="1"/>
  <c r="AJ77" i="7"/>
  <c r="N77" i="7"/>
  <c r="AV78" i="7"/>
  <c r="X78" i="7"/>
  <c r="AJ78" i="7" s="1"/>
  <c r="AV81" i="7"/>
  <c r="X81" i="7"/>
  <c r="AJ81" i="7" s="1"/>
  <c r="N69" i="7"/>
  <c r="AV70" i="7"/>
  <c r="X70" i="7"/>
  <c r="AJ70" i="7" s="1"/>
  <c r="N68" i="7"/>
  <c r="N71" i="7"/>
  <c r="AV67" i="7"/>
  <c r="X67" i="7"/>
  <c r="AJ67" i="7" s="1"/>
  <c r="N70" i="7"/>
  <c r="AV69" i="7"/>
  <c r="X69" i="7"/>
  <c r="AJ69" i="7" s="1"/>
  <c r="N67" i="7"/>
  <c r="AV68" i="7"/>
  <c r="X68" i="7"/>
  <c r="AJ68" i="7" s="1"/>
  <c r="AV71" i="7"/>
  <c r="X71" i="7"/>
  <c r="AJ71" i="7" s="1"/>
  <c r="N59" i="7"/>
  <c r="AV60" i="7"/>
  <c r="X60" i="7"/>
  <c r="AJ60" i="7" s="1"/>
  <c r="N58" i="7"/>
  <c r="N61" i="7"/>
  <c r="AV57" i="7"/>
  <c r="X57" i="7"/>
  <c r="AJ57" i="7" s="1"/>
  <c r="N60" i="7"/>
  <c r="AV59" i="7"/>
  <c r="X59" i="7"/>
  <c r="AJ59" i="7" s="1"/>
  <c r="N57" i="7"/>
  <c r="AV58" i="7"/>
  <c r="X58" i="7"/>
  <c r="AJ58" i="7" s="1"/>
  <c r="AV61" i="7"/>
  <c r="X61" i="7"/>
  <c r="AJ61" i="7" s="1"/>
  <c r="N49" i="7"/>
  <c r="AV50" i="7"/>
  <c r="X50" i="7"/>
  <c r="AJ50" i="7" s="1"/>
  <c r="N48" i="7"/>
  <c r="N51" i="7"/>
  <c r="AV47" i="7"/>
  <c r="X47" i="7"/>
  <c r="AJ47" i="7" s="1"/>
  <c r="N50" i="7"/>
  <c r="AV49" i="7"/>
  <c r="X49" i="7"/>
  <c r="AJ49" i="7" s="1"/>
  <c r="N47" i="7"/>
  <c r="AV48" i="7"/>
  <c r="X48" i="7"/>
  <c r="AJ48" i="7" s="1"/>
  <c r="AV51" i="7"/>
  <c r="X51" i="7"/>
  <c r="AJ51" i="7" s="1"/>
  <c r="N39" i="7"/>
  <c r="AV40" i="7"/>
  <c r="X40" i="7"/>
  <c r="AJ40" i="7" s="1"/>
  <c r="N38" i="7"/>
  <c r="N41" i="7"/>
  <c r="AV37" i="7"/>
  <c r="X37" i="7"/>
  <c r="N40" i="7"/>
  <c r="AV39" i="7"/>
  <c r="X39" i="7"/>
  <c r="AJ39" i="7" s="1"/>
  <c r="AJ37" i="7"/>
  <c r="N37" i="7"/>
  <c r="AV38" i="7"/>
  <c r="X38" i="7"/>
  <c r="AJ38" i="7" s="1"/>
  <c r="AV41" i="7"/>
  <c r="X41" i="7"/>
  <c r="AJ41" i="7" s="1"/>
  <c r="N29" i="7"/>
  <c r="AV30" i="7"/>
  <c r="X30" i="7"/>
  <c r="AJ30" i="7" s="1"/>
  <c r="N28" i="7"/>
  <c r="N31" i="7"/>
  <c r="AV27" i="7"/>
  <c r="X27" i="7"/>
  <c r="AJ27" i="7" s="1"/>
  <c r="N30" i="7"/>
  <c r="AV29" i="7"/>
  <c r="X29" i="7"/>
  <c r="AJ29" i="7" s="1"/>
  <c r="N27" i="7"/>
  <c r="AV28" i="7"/>
  <c r="X28" i="7"/>
  <c r="AJ28" i="7" s="1"/>
  <c r="AV31" i="7"/>
  <c r="X31" i="7"/>
  <c r="AJ31" i="7" s="1"/>
  <c r="N19" i="7"/>
  <c r="AV20" i="7"/>
  <c r="X20" i="7"/>
  <c r="AJ20" i="7" s="1"/>
  <c r="N18" i="7"/>
  <c r="N21" i="7"/>
  <c r="AV17" i="7"/>
  <c r="X17" i="7"/>
  <c r="AJ17" i="7" s="1"/>
  <c r="N20" i="7"/>
  <c r="AV16" i="7"/>
  <c r="AV19" i="7"/>
  <c r="X19" i="7"/>
  <c r="AJ19" i="7" s="1"/>
  <c r="N17" i="7"/>
  <c r="AV18" i="7"/>
  <c r="X18" i="7"/>
  <c r="AJ18" i="7" s="1"/>
  <c r="AV21" i="7"/>
  <c r="X21" i="7"/>
  <c r="AJ21" i="7" s="1"/>
  <c r="N67" i="14"/>
  <c r="N70" i="14"/>
  <c r="N68" i="14"/>
  <c r="AV68" i="14"/>
  <c r="X68" i="14"/>
  <c r="AJ68" i="14" s="1"/>
  <c r="AV66" i="14"/>
  <c r="X66" i="14"/>
  <c r="AJ66" i="14" s="1"/>
  <c r="N66" i="14"/>
  <c r="N69" i="14"/>
  <c r="AV69" i="14"/>
  <c r="X69" i="14"/>
  <c r="AJ69" i="14" s="1"/>
  <c r="AV67" i="14"/>
  <c r="X67" i="14"/>
  <c r="AJ67" i="14" s="1"/>
  <c r="AV70" i="14"/>
  <c r="X70" i="14"/>
  <c r="AJ70" i="14" s="1"/>
  <c r="N57" i="14"/>
  <c r="N60" i="14"/>
  <c r="N58" i="14"/>
  <c r="AV58" i="14"/>
  <c r="X58" i="14"/>
  <c r="AJ58" i="14" s="1"/>
  <c r="AV56" i="14"/>
  <c r="X56" i="14"/>
  <c r="AJ56" i="14" s="1"/>
  <c r="N56" i="14"/>
  <c r="N59" i="14"/>
  <c r="AV59" i="14"/>
  <c r="X59" i="14"/>
  <c r="AJ59" i="14" s="1"/>
  <c r="AV57" i="14"/>
  <c r="X57" i="14"/>
  <c r="AJ57" i="14" s="1"/>
  <c r="AV60" i="14"/>
  <c r="X60" i="14"/>
  <c r="AJ60" i="14" s="1"/>
  <c r="AV48" i="14"/>
  <c r="X48" i="14"/>
  <c r="AV49" i="14"/>
  <c r="X49" i="14"/>
  <c r="AJ49" i="14" s="1"/>
  <c r="N50" i="14"/>
  <c r="AJ48" i="14"/>
  <c r="N48" i="14"/>
  <c r="AV50" i="14"/>
  <c r="X50" i="14"/>
  <c r="AJ50" i="14" s="1"/>
  <c r="AV47" i="14"/>
  <c r="X47" i="14"/>
  <c r="AJ47" i="14" s="1"/>
  <c r="N46" i="14"/>
  <c r="N49" i="14"/>
  <c r="AV46" i="14"/>
  <c r="X46" i="14"/>
  <c r="AJ46" i="14" s="1"/>
  <c r="N47" i="14"/>
  <c r="N37" i="14"/>
  <c r="N40" i="14"/>
  <c r="N38" i="14"/>
  <c r="AV38" i="14"/>
  <c r="X38" i="14"/>
  <c r="AJ38" i="14" s="1"/>
  <c r="AV36" i="14"/>
  <c r="X36" i="14"/>
  <c r="AJ36" i="14" s="1"/>
  <c r="N36" i="14"/>
  <c r="N39" i="14"/>
  <c r="AV39" i="14"/>
  <c r="X39" i="14"/>
  <c r="AJ39" i="14" s="1"/>
  <c r="AV37" i="14"/>
  <c r="X37" i="14"/>
  <c r="AJ37" i="14" s="1"/>
  <c r="AV40" i="14"/>
  <c r="X40" i="14"/>
  <c r="AJ40" i="14" s="1"/>
  <c r="N27" i="14"/>
  <c r="N30" i="14"/>
  <c r="N28" i="14"/>
  <c r="AV28" i="14"/>
  <c r="X28" i="14"/>
  <c r="AJ28" i="14" s="1"/>
  <c r="AV26" i="14"/>
  <c r="X26" i="14"/>
  <c r="AJ26" i="14" s="1"/>
  <c r="N26" i="14"/>
  <c r="N29" i="14"/>
  <c r="AV29" i="14"/>
  <c r="X29" i="14"/>
  <c r="AJ29" i="14" s="1"/>
  <c r="AV27" i="14"/>
  <c r="X27" i="14"/>
  <c r="AJ27" i="14" s="1"/>
  <c r="AV30" i="14"/>
  <c r="X30" i="14"/>
  <c r="AJ30" i="14" s="1"/>
  <c r="AV18" i="14"/>
  <c r="X18" i="14"/>
  <c r="P10" i="14"/>
  <c r="AX6" i="14"/>
  <c r="Z6" i="14"/>
  <c r="AL6" i="14" s="1"/>
  <c r="AV20" i="14"/>
  <c r="X20" i="14"/>
  <c r="AJ20" i="14" s="1"/>
  <c r="N17" i="14"/>
  <c r="N20" i="14"/>
  <c r="Q7" i="14"/>
  <c r="Q6" i="14"/>
  <c r="AV19" i="14"/>
  <c r="X19" i="14"/>
  <c r="X10" i="14"/>
  <c r="AJ10" i="14" s="1"/>
  <c r="AV10" i="14"/>
  <c r="AA9" i="14"/>
  <c r="AM9" i="14" s="1"/>
  <c r="AY9" i="14"/>
  <c r="AV17" i="14"/>
  <c r="X17" i="14"/>
  <c r="AJ17" i="14" s="1"/>
  <c r="R9" i="14"/>
  <c r="AV16" i="14"/>
  <c r="X16" i="14"/>
  <c r="M16" i="14"/>
  <c r="AI16" i="14"/>
  <c r="AJ19" i="14"/>
  <c r="N19" i="14"/>
  <c r="AJ18" i="14"/>
  <c r="N18" i="14"/>
  <c r="AA7" i="14"/>
  <c r="AM7" i="14" s="1"/>
  <c r="AY7" i="14"/>
  <c r="N59" i="6"/>
  <c r="AJ58" i="6"/>
  <c r="N58" i="6"/>
  <c r="AV58" i="6"/>
  <c r="X58" i="6"/>
  <c r="AV59" i="6"/>
  <c r="X59" i="6"/>
  <c r="AJ59" i="6" s="1"/>
  <c r="N60" i="6"/>
  <c r="N61" i="6"/>
  <c r="AV61" i="6"/>
  <c r="X61" i="6"/>
  <c r="AJ61" i="6" s="1"/>
  <c r="AV60" i="6"/>
  <c r="X60" i="6"/>
  <c r="AJ60" i="6" s="1"/>
  <c r="N63" i="6"/>
  <c r="N62" i="6"/>
  <c r="AV62" i="6"/>
  <c r="X62" i="6"/>
  <c r="AJ62" i="6" s="1"/>
  <c r="AV63" i="6"/>
  <c r="X63" i="6"/>
  <c r="AJ63" i="6" s="1"/>
  <c r="N50" i="6"/>
  <c r="N51" i="6"/>
  <c r="N53" i="6"/>
  <c r="AV52" i="6"/>
  <c r="X52" i="6"/>
  <c r="AJ52" i="6" s="1"/>
  <c r="N52" i="6"/>
  <c r="AV53" i="6"/>
  <c r="X53" i="6"/>
  <c r="AJ53" i="6" s="1"/>
  <c r="N49" i="6"/>
  <c r="N48" i="6"/>
  <c r="AV48" i="6"/>
  <c r="X48" i="6"/>
  <c r="AJ48" i="6" s="1"/>
  <c r="AV51" i="6"/>
  <c r="X51" i="6"/>
  <c r="AJ51" i="6" s="1"/>
  <c r="AV50" i="6"/>
  <c r="X50" i="6"/>
  <c r="AJ50" i="6" s="1"/>
  <c r="AV49" i="6"/>
  <c r="X49" i="6"/>
  <c r="AJ49" i="6" s="1"/>
  <c r="AV42" i="6"/>
  <c r="X42" i="6"/>
  <c r="N40" i="6"/>
  <c r="AV40" i="6"/>
  <c r="X40" i="6"/>
  <c r="AJ40" i="6" s="1"/>
  <c r="N41" i="6"/>
  <c r="AV39" i="6"/>
  <c r="X39" i="6"/>
  <c r="AJ39" i="6" s="1"/>
  <c r="AV43" i="6"/>
  <c r="X43" i="6"/>
  <c r="N38" i="6"/>
  <c r="M42" i="6"/>
  <c r="AI42" i="6"/>
  <c r="AV38" i="6"/>
  <c r="X38" i="6"/>
  <c r="AJ38" i="6" s="1"/>
  <c r="N39" i="6"/>
  <c r="M43" i="6"/>
  <c r="AI43" i="6"/>
  <c r="AV41" i="6"/>
  <c r="X41" i="6"/>
  <c r="AJ41" i="6" s="1"/>
  <c r="N29" i="6"/>
  <c r="N28" i="6"/>
  <c r="AV28" i="6"/>
  <c r="X28" i="6"/>
  <c r="AJ28" i="6" s="1"/>
  <c r="AV29" i="6"/>
  <c r="X29" i="6"/>
  <c r="AJ29" i="6" s="1"/>
  <c r="N30" i="6"/>
  <c r="N31" i="6"/>
  <c r="AV31" i="6"/>
  <c r="X31" i="6"/>
  <c r="AJ31" i="6" s="1"/>
  <c r="AV30" i="6"/>
  <c r="X30" i="6"/>
  <c r="AJ30" i="6" s="1"/>
  <c r="N33" i="6"/>
  <c r="N32" i="6"/>
  <c r="AV32" i="6"/>
  <c r="X32" i="6"/>
  <c r="AJ32" i="6" s="1"/>
  <c r="AV33" i="6"/>
  <c r="X33" i="6"/>
  <c r="AJ33" i="6" s="1"/>
  <c r="N19" i="6"/>
  <c r="N18" i="6"/>
  <c r="AV18" i="6"/>
  <c r="X18" i="6"/>
  <c r="AJ18" i="6" s="1"/>
  <c r="AV19" i="6"/>
  <c r="X19" i="6"/>
  <c r="AJ19" i="6" s="1"/>
  <c r="N20" i="6"/>
  <c r="N21" i="6"/>
  <c r="AV21" i="6"/>
  <c r="X21" i="6"/>
  <c r="AJ21" i="6" s="1"/>
  <c r="AV20" i="6"/>
  <c r="X20" i="6"/>
  <c r="AJ20" i="6" s="1"/>
  <c r="N23" i="6"/>
  <c r="N22" i="6"/>
  <c r="AV22" i="6"/>
  <c r="X22" i="6"/>
  <c r="AJ22" i="6" s="1"/>
  <c r="AV23" i="6"/>
  <c r="X23" i="6"/>
  <c r="AJ23" i="6" s="1"/>
  <c r="N19" i="1"/>
  <c r="AV20" i="1"/>
  <c r="X20" i="1"/>
  <c r="AJ20" i="1" s="1"/>
  <c r="N18" i="1"/>
  <c r="N21" i="1"/>
  <c r="N20" i="1"/>
  <c r="AV19" i="1"/>
  <c r="X19" i="1"/>
  <c r="AJ19" i="1" s="1"/>
  <c r="AV18" i="1"/>
  <c r="X18" i="1"/>
  <c r="AJ18" i="1" s="1"/>
  <c r="AV21" i="1"/>
  <c r="X21" i="1"/>
  <c r="AJ21" i="1" s="1"/>
  <c r="N7" i="12"/>
  <c r="AV7" i="12"/>
  <c r="X7" i="12"/>
  <c r="AJ7" i="12" s="1"/>
  <c r="N9" i="12"/>
  <c r="AJ8" i="12"/>
  <c r="N8" i="12"/>
  <c r="AV8" i="12"/>
  <c r="X8" i="12"/>
  <c r="AV9" i="12"/>
  <c r="X9" i="12"/>
  <c r="AJ9" i="12" s="1"/>
  <c r="N10" i="12"/>
  <c r="AJ11" i="12"/>
  <c r="N11" i="12"/>
  <c r="AV11" i="12"/>
  <c r="X11" i="12"/>
  <c r="AV10" i="12"/>
  <c r="X10" i="12"/>
  <c r="AJ10" i="12" s="1"/>
  <c r="N7" i="11"/>
  <c r="AV7" i="11"/>
  <c r="X7" i="11"/>
  <c r="AJ7" i="11" s="1"/>
  <c r="N9" i="11"/>
  <c r="N8" i="11"/>
  <c r="AV8" i="11"/>
  <c r="X8" i="11"/>
  <c r="AJ8" i="11" s="1"/>
  <c r="AV9" i="11"/>
  <c r="X9" i="11"/>
  <c r="AJ9" i="11" s="1"/>
  <c r="N10" i="11"/>
  <c r="AV10" i="11"/>
  <c r="X10" i="11"/>
  <c r="AJ10" i="11" s="1"/>
  <c r="N6" i="10"/>
  <c r="N7" i="10"/>
  <c r="AV7" i="10"/>
  <c r="X7" i="10"/>
  <c r="AJ7" i="10" s="1"/>
  <c r="AV6" i="10"/>
  <c r="X6" i="10"/>
  <c r="AJ6" i="10" s="1"/>
  <c r="N9" i="10"/>
  <c r="N8" i="10"/>
  <c r="AV8" i="10"/>
  <c r="X8" i="10"/>
  <c r="AJ8" i="10" s="1"/>
  <c r="AV9" i="10"/>
  <c r="X9" i="10"/>
  <c r="AJ9" i="10" s="1"/>
  <c r="N6" i="13"/>
  <c r="N7" i="13"/>
  <c r="AV7" i="13"/>
  <c r="X7" i="13"/>
  <c r="AJ7" i="13" s="1"/>
  <c r="AV6" i="13"/>
  <c r="X6" i="13"/>
  <c r="AJ6" i="13" s="1"/>
  <c r="N9" i="13"/>
  <c r="AJ8" i="13"/>
  <c r="N8" i="13"/>
  <c r="AV8" i="13"/>
  <c r="X8" i="13"/>
  <c r="AV9" i="13"/>
  <c r="X9" i="13"/>
  <c r="AJ9" i="13" s="1"/>
  <c r="N10" i="13"/>
  <c r="AV10" i="13"/>
  <c r="X10" i="13"/>
  <c r="AJ10" i="13" s="1"/>
  <c r="N13" i="8"/>
  <c r="AV10" i="8"/>
  <c r="X10" i="8"/>
  <c r="AV9" i="8"/>
  <c r="X9" i="8"/>
  <c r="AJ9" i="8" s="1"/>
  <c r="N8" i="8"/>
  <c r="AV8" i="8"/>
  <c r="X8" i="8"/>
  <c r="AJ8" i="8" s="1"/>
  <c r="N9" i="8"/>
  <c r="AJ10" i="8"/>
  <c r="N10" i="8"/>
  <c r="N12" i="8"/>
  <c r="N11" i="8"/>
  <c r="AV11" i="8"/>
  <c r="X11" i="8"/>
  <c r="AJ11" i="8" s="1"/>
  <c r="AV12" i="8"/>
  <c r="X12" i="8"/>
  <c r="AJ12" i="8" s="1"/>
  <c r="AV13" i="8"/>
  <c r="X13" i="8"/>
  <c r="AJ13" i="8" s="1"/>
  <c r="N9" i="7"/>
  <c r="AV7" i="7"/>
  <c r="X7" i="7"/>
  <c r="AV11" i="7"/>
  <c r="X11" i="7"/>
  <c r="AJ11" i="7"/>
  <c r="N11" i="7"/>
  <c r="AV13" i="7"/>
  <c r="X13" i="7"/>
  <c r="AV10" i="7"/>
  <c r="X10" i="7"/>
  <c r="AV8" i="7"/>
  <c r="X8" i="7"/>
  <c r="AJ8" i="7" s="1"/>
  <c r="AJ10" i="7"/>
  <c r="N10" i="7"/>
  <c r="AJ7" i="7"/>
  <c r="N7" i="7"/>
  <c r="N8" i="7"/>
  <c r="AJ13" i="7"/>
  <c r="N13" i="7"/>
  <c r="AV12" i="7"/>
  <c r="X12" i="7"/>
  <c r="AV9" i="7"/>
  <c r="X9" i="7"/>
  <c r="AJ9" i="7" s="1"/>
  <c r="AJ12" i="7"/>
  <c r="N12" i="7"/>
  <c r="N9" i="9"/>
  <c r="N8" i="9"/>
  <c r="AV8" i="9"/>
  <c r="X8" i="9"/>
  <c r="AJ8" i="9" s="1"/>
  <c r="AV9" i="9"/>
  <c r="X9" i="9"/>
  <c r="AJ9" i="9" s="1"/>
  <c r="N10" i="9"/>
  <c r="N11" i="9"/>
  <c r="AV11" i="9"/>
  <c r="X11" i="9"/>
  <c r="AJ11" i="9" s="1"/>
  <c r="AV10" i="9"/>
  <c r="X10" i="9"/>
  <c r="AJ10" i="9" s="1"/>
  <c r="N13" i="9"/>
  <c r="N12" i="9"/>
  <c r="AV12" i="9"/>
  <c r="X12" i="9"/>
  <c r="AJ12" i="9" s="1"/>
  <c r="AV13" i="9"/>
  <c r="X13" i="9"/>
  <c r="AJ13" i="9" s="1"/>
  <c r="N9" i="6"/>
  <c r="N8" i="6"/>
  <c r="AV8" i="6"/>
  <c r="X8" i="6"/>
  <c r="AJ8" i="6" s="1"/>
  <c r="AV11" i="6"/>
  <c r="X11" i="6"/>
  <c r="AJ11" i="6" s="1"/>
  <c r="AV9" i="6"/>
  <c r="X9" i="6"/>
  <c r="AJ9" i="6" s="1"/>
  <c r="N10" i="6"/>
  <c r="N13" i="6"/>
  <c r="N11" i="6"/>
  <c r="AV10" i="6"/>
  <c r="X10" i="6"/>
  <c r="AJ10" i="6" s="1"/>
  <c r="N12" i="6"/>
  <c r="AV12" i="6"/>
  <c r="X12" i="6"/>
  <c r="AJ12" i="6" s="1"/>
  <c r="AV13" i="6"/>
  <c r="X13" i="6"/>
  <c r="AJ13" i="6" s="1"/>
  <c r="AV9" i="1"/>
  <c r="X9" i="1"/>
  <c r="AJ9" i="1" s="1"/>
  <c r="N10" i="1"/>
  <c r="N11" i="1"/>
  <c r="AV11" i="1"/>
  <c r="X11" i="1"/>
  <c r="AJ11" i="1" s="1"/>
  <c r="AV10" i="1"/>
  <c r="X10" i="1"/>
  <c r="AJ10" i="1" s="1"/>
  <c r="N9" i="1"/>
  <c r="N8" i="1"/>
  <c r="AV8" i="1"/>
  <c r="X8" i="1"/>
  <c r="AJ8" i="1" s="1"/>
  <c r="N19" i="5"/>
  <c r="N18" i="5"/>
  <c r="AV18" i="5"/>
  <c r="X18" i="5"/>
  <c r="AJ18" i="5" s="1"/>
  <c r="AV19" i="5"/>
  <c r="X19" i="5"/>
  <c r="AJ19" i="5" s="1"/>
  <c r="N20" i="5"/>
  <c r="N21" i="5"/>
  <c r="AV21" i="5"/>
  <c r="X21" i="5"/>
  <c r="AJ21" i="5" s="1"/>
  <c r="AV20" i="5"/>
  <c r="X20" i="5"/>
  <c r="AJ20" i="5" s="1"/>
  <c r="N23" i="5"/>
  <c r="N22" i="5"/>
  <c r="AV22" i="5"/>
  <c r="X22" i="5"/>
  <c r="AJ22" i="5" s="1"/>
  <c r="AV23" i="5"/>
  <c r="X23" i="5"/>
  <c r="AJ23" i="5" s="1"/>
  <c r="N11" i="5"/>
  <c r="AV11" i="5"/>
  <c r="X11" i="5"/>
  <c r="AJ11" i="5" s="1"/>
  <c r="N12" i="5"/>
  <c r="AV12" i="5"/>
  <c r="X12" i="5"/>
  <c r="AJ12" i="5" s="1"/>
  <c r="N13" i="5"/>
  <c r="AV13" i="5"/>
  <c r="X13" i="5"/>
  <c r="AJ13" i="5" s="1"/>
  <c r="AV9" i="5"/>
  <c r="X9" i="5"/>
  <c r="N10" i="5"/>
  <c r="N8" i="5"/>
  <c r="AJ9" i="5"/>
  <c r="N9" i="5"/>
  <c r="AV8" i="5"/>
  <c r="X8" i="5"/>
  <c r="AJ8" i="5" s="1"/>
  <c r="AV10" i="5"/>
  <c r="X10" i="5"/>
  <c r="AJ10" i="5" s="1"/>
  <c r="N60" i="15"/>
  <c r="N59" i="15"/>
  <c r="AV59" i="15"/>
  <c r="X59" i="15"/>
  <c r="AJ59" i="15" s="1"/>
  <c r="AV58" i="15"/>
  <c r="X58" i="15"/>
  <c r="AJ58" i="15" s="1"/>
  <c r="AV56" i="15"/>
  <c r="X56" i="15"/>
  <c r="AJ56" i="15" s="1"/>
  <c r="N56" i="15"/>
  <c r="N58" i="15"/>
  <c r="N57" i="15"/>
  <c r="AV57" i="15"/>
  <c r="X57" i="15"/>
  <c r="AJ57" i="15" s="1"/>
  <c r="AV60" i="15"/>
  <c r="X60" i="15"/>
  <c r="AJ60" i="15" s="1"/>
  <c r="N47" i="15"/>
  <c r="N46" i="15"/>
  <c r="AV47" i="15"/>
  <c r="X47" i="15"/>
  <c r="AJ47" i="15" s="1"/>
  <c r="AV49" i="15"/>
  <c r="X49" i="15"/>
  <c r="AJ49" i="15" s="1"/>
  <c r="AV46" i="15"/>
  <c r="X46" i="15"/>
  <c r="AJ46" i="15" s="1"/>
  <c r="N50" i="15"/>
  <c r="N48" i="15"/>
  <c r="N49" i="15"/>
  <c r="AV48" i="15"/>
  <c r="X48" i="15"/>
  <c r="AJ48" i="15" s="1"/>
  <c r="AV50" i="15"/>
  <c r="X50" i="15"/>
  <c r="AJ50" i="15" s="1"/>
  <c r="N40" i="15"/>
  <c r="N39" i="15"/>
  <c r="AV40" i="15"/>
  <c r="X40" i="15"/>
  <c r="AJ40" i="15" s="1"/>
  <c r="AV36" i="15"/>
  <c r="X36" i="15"/>
  <c r="AJ36" i="15" s="1"/>
  <c r="AV37" i="15"/>
  <c r="X37" i="15"/>
  <c r="AV38" i="15"/>
  <c r="X38" i="15"/>
  <c r="AV39" i="15"/>
  <c r="X39" i="15"/>
  <c r="AJ39" i="15" s="1"/>
  <c r="M38" i="15"/>
  <c r="AI38" i="15"/>
  <c r="N36" i="15"/>
  <c r="M37" i="15"/>
  <c r="AI37" i="15"/>
  <c r="N28" i="15"/>
  <c r="AV26" i="15"/>
  <c r="X26" i="15"/>
  <c r="AJ26" i="15" s="1"/>
  <c r="AV28" i="15"/>
  <c r="X28" i="15"/>
  <c r="AJ28" i="15" s="1"/>
  <c r="N27" i="15"/>
  <c r="N26" i="15"/>
  <c r="AV29" i="15"/>
  <c r="X29" i="15"/>
  <c r="AJ29" i="15" s="1"/>
  <c r="AV27" i="15"/>
  <c r="X27" i="15"/>
  <c r="AJ27" i="15" s="1"/>
  <c r="N30" i="15"/>
  <c r="N29" i="15"/>
  <c r="AV30" i="15"/>
  <c r="X30" i="15"/>
  <c r="AJ30" i="15" s="1"/>
  <c r="N18" i="15"/>
  <c r="N17" i="15"/>
  <c r="AV17" i="15"/>
  <c r="X17" i="15"/>
  <c r="AJ17" i="15" s="1"/>
  <c r="AV18" i="15"/>
  <c r="X18" i="15"/>
  <c r="AJ18" i="15" s="1"/>
  <c r="N20" i="15"/>
  <c r="N19" i="15"/>
  <c r="AV20" i="15"/>
  <c r="X20" i="15"/>
  <c r="AJ20" i="15" s="1"/>
  <c r="AV19" i="15"/>
  <c r="X19" i="15"/>
  <c r="AJ19" i="15" s="1"/>
  <c r="Y117" i="14" l="1"/>
  <c r="AK117" i="14" s="1"/>
  <c r="AW117" i="14"/>
  <c r="AW119" i="14"/>
  <c r="Y119" i="14"/>
  <c r="AK119" i="14" s="1"/>
  <c r="P116" i="14"/>
  <c r="AW116" i="14"/>
  <c r="Y116" i="14"/>
  <c r="AK116" i="14" s="1"/>
  <c r="P117" i="14"/>
  <c r="P118" i="14"/>
  <c r="Y118" i="14"/>
  <c r="AK118" i="14" s="1"/>
  <c r="AW118" i="14"/>
  <c r="AW120" i="14"/>
  <c r="Y120" i="14"/>
  <c r="AK120" i="14" s="1"/>
  <c r="P119" i="14"/>
  <c r="P120" i="14"/>
  <c r="AW107" i="14"/>
  <c r="Y107" i="14"/>
  <c r="AK107" i="14" s="1"/>
  <c r="AW109" i="14"/>
  <c r="Y109" i="14"/>
  <c r="AK109" i="14" s="1"/>
  <c r="Y106" i="14"/>
  <c r="AK106" i="14" s="1"/>
  <c r="AW106" i="14"/>
  <c r="P108" i="14"/>
  <c r="P109" i="14"/>
  <c r="P106" i="14"/>
  <c r="P107" i="14"/>
  <c r="AW108" i="14"/>
  <c r="Y108" i="14"/>
  <c r="AK108" i="14" s="1"/>
  <c r="Y110" i="14"/>
  <c r="AK110" i="14" s="1"/>
  <c r="AW110" i="14"/>
  <c r="P110" i="14"/>
  <c r="P99" i="14"/>
  <c r="AW96" i="14"/>
  <c r="Y96" i="14"/>
  <c r="AK96" i="14" s="1"/>
  <c r="P98" i="14"/>
  <c r="AW100" i="14"/>
  <c r="Y100" i="14"/>
  <c r="AK100" i="14" s="1"/>
  <c r="P97" i="14"/>
  <c r="AW97" i="14"/>
  <c r="Y97" i="14"/>
  <c r="AK97" i="14" s="1"/>
  <c r="P96" i="14"/>
  <c r="P100" i="14"/>
  <c r="Y98" i="14"/>
  <c r="AK98" i="14" s="1"/>
  <c r="AW98" i="14"/>
  <c r="AW99" i="14"/>
  <c r="Y99" i="14"/>
  <c r="AK99" i="14" s="1"/>
  <c r="AW89" i="14"/>
  <c r="Y89" i="14"/>
  <c r="AK89" i="14" s="1"/>
  <c r="P89" i="14"/>
  <c r="Q86" i="14"/>
  <c r="AW87" i="14"/>
  <c r="Y87" i="14"/>
  <c r="AK87" i="14" s="1"/>
  <c r="AW90" i="14"/>
  <c r="Y90" i="14"/>
  <c r="AK90" i="14" s="1"/>
  <c r="P90" i="14"/>
  <c r="P87" i="14"/>
  <c r="AW88" i="14"/>
  <c r="Y88" i="14"/>
  <c r="AK88" i="14" s="1"/>
  <c r="AW86" i="14"/>
  <c r="Y86" i="14"/>
  <c r="AK86" i="14" s="1"/>
  <c r="P88" i="14"/>
  <c r="AX77" i="14"/>
  <c r="Z77" i="14"/>
  <c r="AL78" i="14"/>
  <c r="P78" i="14"/>
  <c r="AX78" i="14"/>
  <c r="Z78" i="14"/>
  <c r="AL77" i="14"/>
  <c r="P77" i="14"/>
  <c r="AL79" i="14"/>
  <c r="P79" i="14"/>
  <c r="AX79" i="14"/>
  <c r="Z79" i="14"/>
  <c r="P80" i="14"/>
  <c r="AX76" i="14"/>
  <c r="Z76" i="14"/>
  <c r="AL76" i="14" s="1"/>
  <c r="AX80" i="14"/>
  <c r="Z80" i="14"/>
  <c r="AL80" i="14" s="1"/>
  <c r="P76" i="14"/>
  <c r="O17" i="12"/>
  <c r="O18" i="12"/>
  <c r="O19" i="12"/>
  <c r="AW21" i="12"/>
  <c r="Y21" i="12"/>
  <c r="AK21" i="12" s="1"/>
  <c r="AW17" i="12"/>
  <c r="Y17" i="12"/>
  <c r="AK17" i="12" s="1"/>
  <c r="O20" i="12"/>
  <c r="O21" i="12"/>
  <c r="AW18" i="12"/>
  <c r="Y18" i="12"/>
  <c r="AK18" i="12" s="1"/>
  <c r="AW19" i="12"/>
  <c r="Y19" i="12"/>
  <c r="AK19" i="12" s="1"/>
  <c r="AW20" i="12"/>
  <c r="Y20" i="12"/>
  <c r="AK20" i="12" s="1"/>
  <c r="O40" i="11"/>
  <c r="AW40" i="11"/>
  <c r="Y40" i="11"/>
  <c r="AK40" i="11" s="1"/>
  <c r="AW39" i="11"/>
  <c r="Y39" i="11"/>
  <c r="AK39" i="11" s="1"/>
  <c r="AW38" i="11"/>
  <c r="Y38" i="11"/>
  <c r="O39" i="11"/>
  <c r="O38" i="11"/>
  <c r="AK38" i="11"/>
  <c r="O37" i="11"/>
  <c r="AK37" i="11"/>
  <c r="AW37" i="11"/>
  <c r="Y37" i="11"/>
  <c r="AW30" i="11"/>
  <c r="Y30" i="11"/>
  <c r="AW29" i="11"/>
  <c r="Y29" i="11"/>
  <c r="AK29" i="11" s="1"/>
  <c r="AW28" i="11"/>
  <c r="Y28" i="11"/>
  <c r="O30" i="11"/>
  <c r="AK30" i="11"/>
  <c r="O29" i="11"/>
  <c r="O28" i="11"/>
  <c r="AK28" i="11"/>
  <c r="O27" i="11"/>
  <c r="AW27" i="11"/>
  <c r="Y27" i="11"/>
  <c r="AK27" i="11" s="1"/>
  <c r="O20" i="11"/>
  <c r="AW20" i="11"/>
  <c r="Y20" i="11"/>
  <c r="AK20" i="11" s="1"/>
  <c r="AW19" i="11"/>
  <c r="Y19" i="11"/>
  <c r="AK19" i="11" s="1"/>
  <c r="AW18" i="11"/>
  <c r="Y18" i="11"/>
  <c r="O19" i="11"/>
  <c r="O18" i="11"/>
  <c r="AK18" i="11"/>
  <c r="O17" i="11"/>
  <c r="AW17" i="11"/>
  <c r="Y17" i="11"/>
  <c r="AK17" i="11" s="1"/>
  <c r="AW39" i="10"/>
  <c r="Y39" i="10"/>
  <c r="AW36" i="10"/>
  <c r="Y36" i="10"/>
  <c r="AW38" i="10"/>
  <c r="Y38" i="10"/>
  <c r="AW37" i="10"/>
  <c r="Y37" i="10"/>
  <c r="O38" i="10"/>
  <c r="AK38" i="10"/>
  <c r="O37" i="10"/>
  <c r="AK37" i="10"/>
  <c r="O39" i="10"/>
  <c r="AK39" i="10"/>
  <c r="O36" i="10"/>
  <c r="AK36" i="10"/>
  <c r="O27" i="10"/>
  <c r="AW27" i="10"/>
  <c r="Y27" i="10"/>
  <c r="AK27" i="10" s="1"/>
  <c r="AW29" i="10"/>
  <c r="Y29" i="10"/>
  <c r="AK29" i="10" s="1"/>
  <c r="O29" i="10"/>
  <c r="O26" i="10"/>
  <c r="AW28" i="10"/>
  <c r="Y28" i="10"/>
  <c r="O28" i="10"/>
  <c r="AK28" i="10"/>
  <c r="AW26" i="10"/>
  <c r="Y26" i="10"/>
  <c r="AK26" i="10" s="1"/>
  <c r="AW19" i="10"/>
  <c r="Y19" i="10"/>
  <c r="AW16" i="10"/>
  <c r="Y16" i="10"/>
  <c r="AW18" i="10"/>
  <c r="Y18" i="10"/>
  <c r="AW17" i="10"/>
  <c r="Y17" i="10"/>
  <c r="O18" i="10"/>
  <c r="AK18" i="10"/>
  <c r="O17" i="10"/>
  <c r="AK17" i="10"/>
  <c r="O19" i="10"/>
  <c r="AK19" i="10"/>
  <c r="O16" i="10"/>
  <c r="AK16" i="10"/>
  <c r="O16" i="13"/>
  <c r="O20" i="13"/>
  <c r="AW20" i="13"/>
  <c r="Y20" i="13"/>
  <c r="AK20" i="13" s="1"/>
  <c r="AW19" i="13"/>
  <c r="Y19" i="13"/>
  <c r="AK19" i="13" s="1"/>
  <c r="AW18" i="13"/>
  <c r="Y18" i="13"/>
  <c r="O19" i="13"/>
  <c r="O18" i="13"/>
  <c r="AK18" i="13"/>
  <c r="O17" i="13"/>
  <c r="AW17" i="13"/>
  <c r="Y17" i="13"/>
  <c r="AK17" i="13" s="1"/>
  <c r="AW16" i="13"/>
  <c r="Y16" i="13"/>
  <c r="AK16" i="13" s="1"/>
  <c r="O82" i="9"/>
  <c r="O81" i="9"/>
  <c r="O78" i="9"/>
  <c r="AW83" i="9"/>
  <c r="Y83" i="9"/>
  <c r="AK83" i="9" s="1"/>
  <c r="AW80" i="9"/>
  <c r="Y80" i="9"/>
  <c r="AW79" i="9"/>
  <c r="Y79" i="9"/>
  <c r="AK79" i="9" s="1"/>
  <c r="O83" i="9"/>
  <c r="O80" i="9"/>
  <c r="AK80" i="9"/>
  <c r="O79" i="9"/>
  <c r="AW82" i="9"/>
  <c r="Y82" i="9"/>
  <c r="AK82" i="9" s="1"/>
  <c r="AW81" i="9"/>
  <c r="Y81" i="9"/>
  <c r="AK81" i="9" s="1"/>
  <c r="AW78" i="9"/>
  <c r="Y78" i="9"/>
  <c r="AK78" i="9" s="1"/>
  <c r="O72" i="9"/>
  <c r="O71" i="9"/>
  <c r="AJ73" i="9"/>
  <c r="N73" i="9"/>
  <c r="AW73" i="9"/>
  <c r="Y73" i="9"/>
  <c r="AW72" i="9"/>
  <c r="Y72" i="9"/>
  <c r="AK72" i="9" s="1"/>
  <c r="AW71" i="9"/>
  <c r="Y71" i="9"/>
  <c r="AK71" i="9" s="1"/>
  <c r="AW70" i="9"/>
  <c r="Y70" i="9"/>
  <c r="AK70" i="9" s="1"/>
  <c r="O70" i="9"/>
  <c r="O69" i="9"/>
  <c r="O68" i="9"/>
  <c r="AW69" i="9"/>
  <c r="Y69" i="9"/>
  <c r="AK69" i="9" s="1"/>
  <c r="AW68" i="9"/>
  <c r="Y68" i="9"/>
  <c r="AK68" i="9" s="1"/>
  <c r="P59" i="9"/>
  <c r="O62" i="9"/>
  <c r="AW61" i="9"/>
  <c r="Y61" i="9"/>
  <c r="AK61" i="9" s="1"/>
  <c r="AW63" i="9"/>
  <c r="Y63" i="9"/>
  <c r="AK63" i="9" s="1"/>
  <c r="AW60" i="9"/>
  <c r="Y60" i="9"/>
  <c r="AK60" i="9" s="1"/>
  <c r="AW58" i="9"/>
  <c r="Y58" i="9"/>
  <c r="AK58" i="9" s="1"/>
  <c r="P61" i="9"/>
  <c r="P58" i="9"/>
  <c r="P63" i="9"/>
  <c r="P60" i="9"/>
  <c r="AW59" i="9"/>
  <c r="Y59" i="9"/>
  <c r="AK59" i="9" s="1"/>
  <c r="AW62" i="9"/>
  <c r="Y62" i="9"/>
  <c r="AK62" i="9" s="1"/>
  <c r="O52" i="9"/>
  <c r="O48" i="9"/>
  <c r="O53" i="9"/>
  <c r="AW48" i="9"/>
  <c r="Y48" i="9"/>
  <c r="AK48" i="9" s="1"/>
  <c r="AW53" i="9"/>
  <c r="Y53" i="9"/>
  <c r="AK53" i="9" s="1"/>
  <c r="AW51" i="9"/>
  <c r="Y51" i="9"/>
  <c r="AK51" i="9" s="1"/>
  <c r="O51" i="9"/>
  <c r="O49" i="9"/>
  <c r="AK49" i="9"/>
  <c r="O50" i="9"/>
  <c r="AW49" i="9"/>
  <c r="Y49" i="9"/>
  <c r="AW52" i="9"/>
  <c r="Y52" i="9"/>
  <c r="AK52" i="9" s="1"/>
  <c r="AW50" i="9"/>
  <c r="Y50" i="9"/>
  <c r="AK50" i="9" s="1"/>
  <c r="AW43" i="9"/>
  <c r="Y43" i="9"/>
  <c r="O42" i="9"/>
  <c r="O41" i="9"/>
  <c r="O38" i="9"/>
  <c r="AW40" i="9"/>
  <c r="Y40" i="9"/>
  <c r="AK40" i="9" s="1"/>
  <c r="AW39" i="9"/>
  <c r="Y39" i="9"/>
  <c r="AK39" i="9" s="1"/>
  <c r="O43" i="9"/>
  <c r="AK43" i="9"/>
  <c r="O40" i="9"/>
  <c r="O39" i="9"/>
  <c r="AW38" i="9"/>
  <c r="Y38" i="9"/>
  <c r="AK38" i="9" s="1"/>
  <c r="AW42" i="9"/>
  <c r="Y42" i="9"/>
  <c r="AK42" i="9" s="1"/>
  <c r="AW41" i="9"/>
  <c r="Y41" i="9"/>
  <c r="AK41" i="9" s="1"/>
  <c r="O32" i="9"/>
  <c r="O31" i="9"/>
  <c r="O28" i="9"/>
  <c r="AW33" i="9"/>
  <c r="Y33" i="9"/>
  <c r="AK33" i="9" s="1"/>
  <c r="AW30" i="9"/>
  <c r="Y30" i="9"/>
  <c r="AW29" i="9"/>
  <c r="Y29" i="9"/>
  <c r="AK29" i="9" s="1"/>
  <c r="O33" i="9"/>
  <c r="O30" i="9"/>
  <c r="AK30" i="9"/>
  <c r="O29" i="9"/>
  <c r="AW32" i="9"/>
  <c r="Y32" i="9"/>
  <c r="AK32" i="9" s="1"/>
  <c r="AW31" i="9"/>
  <c r="Y31" i="9"/>
  <c r="AK31" i="9" s="1"/>
  <c r="AW28" i="9"/>
  <c r="Y28" i="9"/>
  <c r="AK28" i="9" s="1"/>
  <c r="O22" i="9"/>
  <c r="O21" i="9"/>
  <c r="O18" i="9"/>
  <c r="AW23" i="9"/>
  <c r="Y23" i="9"/>
  <c r="AW20" i="9"/>
  <c r="Y20" i="9"/>
  <c r="AK20" i="9" s="1"/>
  <c r="AW19" i="9"/>
  <c r="Y19" i="9"/>
  <c r="O23" i="9"/>
  <c r="AK23" i="9"/>
  <c r="O20" i="9"/>
  <c r="O19" i="9"/>
  <c r="AK19" i="9"/>
  <c r="AW22" i="9"/>
  <c r="Y22" i="9"/>
  <c r="AK22" i="9" s="1"/>
  <c r="AW21" i="9"/>
  <c r="Y21" i="9"/>
  <c r="AK21" i="9" s="1"/>
  <c r="AW18" i="9"/>
  <c r="Y18" i="9"/>
  <c r="AK18" i="9" s="1"/>
  <c r="O42" i="8"/>
  <c r="O41" i="8"/>
  <c r="O38" i="8"/>
  <c r="AW43" i="8"/>
  <c r="Y43" i="8"/>
  <c r="AW40" i="8"/>
  <c r="Y40" i="8"/>
  <c r="AK40" i="8" s="1"/>
  <c r="AW39" i="8"/>
  <c r="Y39" i="8"/>
  <c r="O43" i="8"/>
  <c r="AK43" i="8"/>
  <c r="O40" i="8"/>
  <c r="O39" i="8"/>
  <c r="AK39" i="8"/>
  <c r="AW42" i="8"/>
  <c r="Y42" i="8"/>
  <c r="AK42" i="8" s="1"/>
  <c r="AW41" i="8"/>
  <c r="Y41" i="8"/>
  <c r="AK41" i="8" s="1"/>
  <c r="AW38" i="8"/>
  <c r="Y38" i="8"/>
  <c r="AK38" i="8" s="1"/>
  <c r="AY30" i="8"/>
  <c r="AA30" i="8"/>
  <c r="AY31" i="8"/>
  <c r="AA31" i="8"/>
  <c r="O29" i="8"/>
  <c r="AK29" i="8"/>
  <c r="AY28" i="8"/>
  <c r="AA28" i="8"/>
  <c r="O28" i="8"/>
  <c r="AK28" i="8"/>
  <c r="AJ33" i="8"/>
  <c r="N33" i="8"/>
  <c r="AW32" i="8"/>
  <c r="Y32" i="8"/>
  <c r="O30" i="8"/>
  <c r="AK30" i="8"/>
  <c r="O31" i="8"/>
  <c r="AK31" i="8"/>
  <c r="AY29" i="8"/>
  <c r="AA29" i="8"/>
  <c r="AJ32" i="8"/>
  <c r="N32" i="8"/>
  <c r="AW33" i="8"/>
  <c r="Y33" i="8"/>
  <c r="O22" i="8"/>
  <c r="O21" i="8"/>
  <c r="O18" i="8"/>
  <c r="AW23" i="8"/>
  <c r="Y23" i="8"/>
  <c r="AK23" i="8" s="1"/>
  <c r="AW20" i="8"/>
  <c r="Y20" i="8"/>
  <c r="AW19" i="8"/>
  <c r="Y19" i="8"/>
  <c r="AK19" i="8" s="1"/>
  <c r="O23" i="8"/>
  <c r="O20" i="8"/>
  <c r="AK20" i="8"/>
  <c r="O19" i="8"/>
  <c r="AW22" i="8"/>
  <c r="Y22" i="8"/>
  <c r="AK22" i="8" s="1"/>
  <c r="AW21" i="8"/>
  <c r="Y21" i="8"/>
  <c r="AK21" i="8" s="1"/>
  <c r="AW18" i="8"/>
  <c r="Y18" i="8"/>
  <c r="AK18" i="8" s="1"/>
  <c r="O117" i="7"/>
  <c r="O118" i="7"/>
  <c r="O119" i="7"/>
  <c r="AW121" i="7"/>
  <c r="Y121" i="7"/>
  <c r="AK121" i="7" s="1"/>
  <c r="AW117" i="7"/>
  <c r="Y117" i="7"/>
  <c r="AK117" i="7" s="1"/>
  <c r="O120" i="7"/>
  <c r="O121" i="7"/>
  <c r="AW118" i="7"/>
  <c r="Y118" i="7"/>
  <c r="AK118" i="7" s="1"/>
  <c r="AW119" i="7"/>
  <c r="Y119" i="7"/>
  <c r="AK119" i="7" s="1"/>
  <c r="AW120" i="7"/>
  <c r="Y120" i="7"/>
  <c r="AK120" i="7" s="1"/>
  <c r="O107" i="7"/>
  <c r="O108" i="7"/>
  <c r="O109" i="7"/>
  <c r="AW111" i="7"/>
  <c r="Y111" i="7"/>
  <c r="AK111" i="7" s="1"/>
  <c r="AW107" i="7"/>
  <c r="Y107" i="7"/>
  <c r="AK107" i="7" s="1"/>
  <c r="O110" i="7"/>
  <c r="O111" i="7"/>
  <c r="AW108" i="7"/>
  <c r="Y108" i="7"/>
  <c r="AK108" i="7" s="1"/>
  <c r="AW109" i="7"/>
  <c r="Y109" i="7"/>
  <c r="AK109" i="7" s="1"/>
  <c r="AW110" i="7"/>
  <c r="Y110" i="7"/>
  <c r="AK110" i="7" s="1"/>
  <c r="O97" i="7"/>
  <c r="O98" i="7"/>
  <c r="O99" i="7"/>
  <c r="AW101" i="7"/>
  <c r="Y101" i="7"/>
  <c r="AK101" i="7" s="1"/>
  <c r="AW97" i="7"/>
  <c r="Y97" i="7"/>
  <c r="AK97" i="7" s="1"/>
  <c r="O100" i="7"/>
  <c r="O101" i="7"/>
  <c r="AW98" i="7"/>
  <c r="Y98" i="7"/>
  <c r="AK98" i="7" s="1"/>
  <c r="AW99" i="7"/>
  <c r="Y99" i="7"/>
  <c r="AK99" i="7" s="1"/>
  <c r="AW100" i="7"/>
  <c r="Y100" i="7"/>
  <c r="AK100" i="7" s="1"/>
  <c r="O87" i="7"/>
  <c r="O88" i="7"/>
  <c r="O89" i="7"/>
  <c r="AW91" i="7"/>
  <c r="Y91" i="7"/>
  <c r="AK91" i="7" s="1"/>
  <c r="AW87" i="7"/>
  <c r="Y87" i="7"/>
  <c r="AK87" i="7" s="1"/>
  <c r="O90" i="7"/>
  <c r="O91" i="7"/>
  <c r="AW88" i="7"/>
  <c r="Y88" i="7"/>
  <c r="AK88" i="7" s="1"/>
  <c r="AW89" i="7"/>
  <c r="Y89" i="7"/>
  <c r="AK89" i="7" s="1"/>
  <c r="AW90" i="7"/>
  <c r="Y90" i="7"/>
  <c r="AK90" i="7" s="1"/>
  <c r="O77" i="7"/>
  <c r="O78" i="7"/>
  <c r="O79" i="7"/>
  <c r="AW81" i="7"/>
  <c r="Y81" i="7"/>
  <c r="AK81" i="7" s="1"/>
  <c r="AW77" i="7"/>
  <c r="Y77" i="7"/>
  <c r="AK77" i="7" s="1"/>
  <c r="O80" i="7"/>
  <c r="O81" i="7"/>
  <c r="AW78" i="7"/>
  <c r="Y78" i="7"/>
  <c r="AK78" i="7" s="1"/>
  <c r="AW79" i="7"/>
  <c r="Y79" i="7"/>
  <c r="AK79" i="7" s="1"/>
  <c r="AW80" i="7"/>
  <c r="Y80" i="7"/>
  <c r="AK80" i="7" s="1"/>
  <c r="O67" i="7"/>
  <c r="O68" i="7"/>
  <c r="O69" i="7"/>
  <c r="AW71" i="7"/>
  <c r="Y71" i="7"/>
  <c r="AK71" i="7" s="1"/>
  <c r="AW67" i="7"/>
  <c r="Y67" i="7"/>
  <c r="AK67" i="7" s="1"/>
  <c r="O70" i="7"/>
  <c r="O71" i="7"/>
  <c r="AW68" i="7"/>
  <c r="Y68" i="7"/>
  <c r="AK68" i="7" s="1"/>
  <c r="AW69" i="7"/>
  <c r="Y69" i="7"/>
  <c r="AK69" i="7" s="1"/>
  <c r="AW70" i="7"/>
  <c r="Y70" i="7"/>
  <c r="AK70" i="7" s="1"/>
  <c r="O57" i="7"/>
  <c r="O58" i="7"/>
  <c r="O59" i="7"/>
  <c r="AW61" i="7"/>
  <c r="Y61" i="7"/>
  <c r="AK61" i="7" s="1"/>
  <c r="AW57" i="7"/>
  <c r="Y57" i="7"/>
  <c r="AK57" i="7" s="1"/>
  <c r="O60" i="7"/>
  <c r="O61" i="7"/>
  <c r="AW58" i="7"/>
  <c r="Y58" i="7"/>
  <c r="AK58" i="7" s="1"/>
  <c r="AW59" i="7"/>
  <c r="Y59" i="7"/>
  <c r="AK59" i="7" s="1"/>
  <c r="AW60" i="7"/>
  <c r="Y60" i="7"/>
  <c r="AK60" i="7" s="1"/>
  <c r="O49" i="7"/>
  <c r="AW51" i="7"/>
  <c r="Y51" i="7"/>
  <c r="AK51" i="7" s="1"/>
  <c r="AW47" i="7"/>
  <c r="Y47" i="7"/>
  <c r="O47" i="7"/>
  <c r="AK47" i="7"/>
  <c r="O50" i="7"/>
  <c r="O51" i="7"/>
  <c r="O48" i="7"/>
  <c r="AW48" i="7"/>
  <c r="Y48" i="7"/>
  <c r="AK48" i="7" s="1"/>
  <c r="AW49" i="7"/>
  <c r="Y49" i="7"/>
  <c r="AK49" i="7" s="1"/>
  <c r="AW50" i="7"/>
  <c r="Y50" i="7"/>
  <c r="AK50" i="7" s="1"/>
  <c r="O37" i="7"/>
  <c r="O38" i="7"/>
  <c r="O39" i="7"/>
  <c r="AW41" i="7"/>
  <c r="Y41" i="7"/>
  <c r="AK41" i="7" s="1"/>
  <c r="AW37" i="7"/>
  <c r="Y37" i="7"/>
  <c r="AK37" i="7" s="1"/>
  <c r="O40" i="7"/>
  <c r="O41" i="7"/>
  <c r="AW38" i="7"/>
  <c r="Y38" i="7"/>
  <c r="AK38" i="7" s="1"/>
  <c r="AW39" i="7"/>
  <c r="Y39" i="7"/>
  <c r="AK39" i="7" s="1"/>
  <c r="AW40" i="7"/>
  <c r="Y40" i="7"/>
  <c r="AK40" i="7" s="1"/>
  <c r="O27" i="7"/>
  <c r="O28" i="7"/>
  <c r="O29" i="7"/>
  <c r="AW31" i="7"/>
  <c r="Y31" i="7"/>
  <c r="AK31" i="7" s="1"/>
  <c r="AW27" i="7"/>
  <c r="Y27" i="7"/>
  <c r="AK27" i="7" s="1"/>
  <c r="O30" i="7"/>
  <c r="O31" i="7"/>
  <c r="AW28" i="7"/>
  <c r="Y28" i="7"/>
  <c r="AK28" i="7" s="1"/>
  <c r="AW29" i="7"/>
  <c r="Y29" i="7"/>
  <c r="AK29" i="7" s="1"/>
  <c r="AW30" i="7"/>
  <c r="Y30" i="7"/>
  <c r="AK30" i="7" s="1"/>
  <c r="O17" i="7"/>
  <c r="O18" i="7"/>
  <c r="O19" i="7"/>
  <c r="AW21" i="7"/>
  <c r="Y21" i="7"/>
  <c r="AK21" i="7" s="1"/>
  <c r="AW16" i="7"/>
  <c r="AW17" i="7"/>
  <c r="Y17" i="7"/>
  <c r="AK17" i="7" s="1"/>
  <c r="O20" i="7"/>
  <c r="O21" i="7"/>
  <c r="AW18" i="7"/>
  <c r="Y18" i="7"/>
  <c r="AK18" i="7" s="1"/>
  <c r="AW19" i="7"/>
  <c r="Y19" i="7"/>
  <c r="AK19" i="7" s="1"/>
  <c r="AW20" i="7"/>
  <c r="Y20" i="7"/>
  <c r="AK20" i="7" s="1"/>
  <c r="O66" i="14"/>
  <c r="O70" i="14"/>
  <c r="AW70" i="14"/>
  <c r="Y70" i="14"/>
  <c r="AK70" i="14" s="1"/>
  <c r="AW69" i="14"/>
  <c r="Y69" i="14"/>
  <c r="AK69" i="14" s="1"/>
  <c r="AW68" i="14"/>
  <c r="Y68" i="14"/>
  <c r="O69" i="14"/>
  <c r="O68" i="14"/>
  <c r="AK68" i="14"/>
  <c r="O67" i="14"/>
  <c r="AW67" i="14"/>
  <c r="Y67" i="14"/>
  <c r="AK67" i="14" s="1"/>
  <c r="AW66" i="14"/>
  <c r="Y66" i="14"/>
  <c r="AK66" i="14" s="1"/>
  <c r="O56" i="14"/>
  <c r="O60" i="14"/>
  <c r="AW60" i="14"/>
  <c r="Y60" i="14"/>
  <c r="AK60" i="14" s="1"/>
  <c r="AW59" i="14"/>
  <c r="Y59" i="14"/>
  <c r="AK59" i="14" s="1"/>
  <c r="AW58" i="14"/>
  <c r="Y58" i="14"/>
  <c r="O59" i="14"/>
  <c r="O58" i="14"/>
  <c r="AK58" i="14"/>
  <c r="O57" i="14"/>
  <c r="AK57" i="14"/>
  <c r="AW57" i="14"/>
  <c r="Y57" i="14"/>
  <c r="AW56" i="14"/>
  <c r="Y56" i="14"/>
  <c r="AK56" i="14" s="1"/>
  <c r="O47" i="14"/>
  <c r="O49" i="14"/>
  <c r="AK49" i="14"/>
  <c r="O48" i="14"/>
  <c r="AW47" i="14"/>
  <c r="Y47" i="14"/>
  <c r="AK47" i="14" s="1"/>
  <c r="AW49" i="14"/>
  <c r="Y49" i="14"/>
  <c r="O46" i="14"/>
  <c r="O50" i="14"/>
  <c r="AW46" i="14"/>
  <c r="Y46" i="14"/>
  <c r="AK46" i="14" s="1"/>
  <c r="AW50" i="14"/>
  <c r="Y50" i="14"/>
  <c r="AK50" i="14" s="1"/>
  <c r="AW48" i="14"/>
  <c r="Y48" i="14"/>
  <c r="AK48" i="14" s="1"/>
  <c r="O40" i="14"/>
  <c r="AW40" i="14"/>
  <c r="Y40" i="14"/>
  <c r="AK40" i="14" s="1"/>
  <c r="AW39" i="14"/>
  <c r="Y39" i="14"/>
  <c r="AW38" i="14"/>
  <c r="Y38" i="14"/>
  <c r="AK38" i="14" s="1"/>
  <c r="O36" i="14"/>
  <c r="O39" i="14"/>
  <c r="AK39" i="14"/>
  <c r="O38" i="14"/>
  <c r="O37" i="14"/>
  <c r="AK37" i="14"/>
  <c r="AW37" i="14"/>
  <c r="Y37" i="14"/>
  <c r="AW36" i="14"/>
  <c r="Y36" i="14"/>
  <c r="AK36" i="14" s="1"/>
  <c r="O26" i="14"/>
  <c r="O30" i="14"/>
  <c r="AW30" i="14"/>
  <c r="Y30" i="14"/>
  <c r="AK30" i="14" s="1"/>
  <c r="AW29" i="14"/>
  <c r="Y29" i="14"/>
  <c r="AK29" i="14" s="1"/>
  <c r="AW28" i="14"/>
  <c r="Y28" i="14"/>
  <c r="O29" i="14"/>
  <c r="O28" i="14"/>
  <c r="AK28" i="14"/>
  <c r="O27" i="14"/>
  <c r="AK27" i="14"/>
  <c r="AW27" i="14"/>
  <c r="Y27" i="14"/>
  <c r="AW26" i="14"/>
  <c r="Y26" i="14"/>
  <c r="AK26" i="14" s="1"/>
  <c r="R6" i="14"/>
  <c r="Q10" i="14"/>
  <c r="AW16" i="14"/>
  <c r="Y16" i="14"/>
  <c r="AW17" i="14"/>
  <c r="Y17" i="14"/>
  <c r="AK17" i="14" s="1"/>
  <c r="AW20" i="14"/>
  <c r="Y20" i="14"/>
  <c r="AK20" i="14" s="1"/>
  <c r="O19" i="14"/>
  <c r="AW10" i="14"/>
  <c r="Y10" i="14"/>
  <c r="AK10" i="14" s="1"/>
  <c r="O20" i="14"/>
  <c r="O18" i="14"/>
  <c r="AB9" i="14"/>
  <c r="AN9" i="14" s="1"/>
  <c r="AZ9" i="14"/>
  <c r="R7" i="14"/>
  <c r="O17" i="14"/>
  <c r="AZ7" i="14"/>
  <c r="AB7" i="14"/>
  <c r="AN7" i="14" s="1"/>
  <c r="AJ16" i="14"/>
  <c r="N16" i="14"/>
  <c r="S9" i="14"/>
  <c r="AW19" i="14"/>
  <c r="Y19" i="14"/>
  <c r="AK19" i="14" s="1"/>
  <c r="AA6" i="14"/>
  <c r="AM6" i="14" s="1"/>
  <c r="AY6" i="14"/>
  <c r="AW18" i="14"/>
  <c r="Y18" i="14"/>
  <c r="AK18" i="14" s="1"/>
  <c r="O62" i="6"/>
  <c r="O61" i="6"/>
  <c r="O58" i="6"/>
  <c r="AW63" i="6"/>
  <c r="Y63" i="6"/>
  <c r="AK63" i="6" s="1"/>
  <c r="AW60" i="6"/>
  <c r="Y60" i="6"/>
  <c r="AK60" i="6" s="1"/>
  <c r="AW59" i="6"/>
  <c r="Y59" i="6"/>
  <c r="AK59" i="6" s="1"/>
  <c r="O63" i="6"/>
  <c r="O60" i="6"/>
  <c r="O59" i="6"/>
  <c r="AW62" i="6"/>
  <c r="Y62" i="6"/>
  <c r="AK62" i="6" s="1"/>
  <c r="AW61" i="6"/>
  <c r="Y61" i="6"/>
  <c r="AK61" i="6" s="1"/>
  <c r="AW58" i="6"/>
  <c r="Y58" i="6"/>
  <c r="AK58" i="6" s="1"/>
  <c r="O48" i="6"/>
  <c r="O51" i="6"/>
  <c r="AW50" i="6"/>
  <c r="Y50" i="6"/>
  <c r="AK50" i="6" s="1"/>
  <c r="AW48" i="6"/>
  <c r="Y48" i="6"/>
  <c r="AK48" i="6" s="1"/>
  <c r="AW53" i="6"/>
  <c r="Y53" i="6"/>
  <c r="AK53" i="6" s="1"/>
  <c r="AW52" i="6"/>
  <c r="Y52" i="6"/>
  <c r="AK52" i="6" s="1"/>
  <c r="O53" i="6"/>
  <c r="O49" i="6"/>
  <c r="O52" i="6"/>
  <c r="O50" i="6"/>
  <c r="AW49" i="6"/>
  <c r="Y49" i="6"/>
  <c r="AK49" i="6" s="1"/>
  <c r="AW51" i="6"/>
  <c r="Y51" i="6"/>
  <c r="AK51" i="6" s="1"/>
  <c r="O38" i="6"/>
  <c r="AW41" i="6"/>
  <c r="Y41" i="6"/>
  <c r="AK41" i="6" s="1"/>
  <c r="AJ43" i="6"/>
  <c r="N43" i="6"/>
  <c r="AW38" i="6"/>
  <c r="Y38" i="6"/>
  <c r="AK38" i="6" s="1"/>
  <c r="AW39" i="6"/>
  <c r="Y39" i="6"/>
  <c r="O39" i="6"/>
  <c r="AK39" i="6"/>
  <c r="O41" i="6"/>
  <c r="O40" i="6"/>
  <c r="AJ42" i="6"/>
  <c r="N42" i="6"/>
  <c r="AW43" i="6"/>
  <c r="Y43" i="6"/>
  <c r="AW40" i="6"/>
  <c r="Y40" i="6"/>
  <c r="AK40" i="6" s="1"/>
  <c r="AW42" i="6"/>
  <c r="Y42" i="6"/>
  <c r="O32" i="6"/>
  <c r="O31" i="6"/>
  <c r="O28" i="6"/>
  <c r="AW33" i="6"/>
  <c r="Y33" i="6"/>
  <c r="AK33" i="6" s="1"/>
  <c r="AW30" i="6"/>
  <c r="Y30" i="6"/>
  <c r="AW29" i="6"/>
  <c r="Y29" i="6"/>
  <c r="AK29" i="6" s="1"/>
  <c r="O33" i="6"/>
  <c r="O30" i="6"/>
  <c r="AK30" i="6"/>
  <c r="O29" i="6"/>
  <c r="AW32" i="6"/>
  <c r="Y32" i="6"/>
  <c r="AK32" i="6" s="1"/>
  <c r="AW31" i="6"/>
  <c r="Y31" i="6"/>
  <c r="AK31" i="6" s="1"/>
  <c r="AW28" i="6"/>
  <c r="Y28" i="6"/>
  <c r="AK28" i="6" s="1"/>
  <c r="O22" i="6"/>
  <c r="O21" i="6"/>
  <c r="O18" i="6"/>
  <c r="AW23" i="6"/>
  <c r="Y23" i="6"/>
  <c r="AK23" i="6" s="1"/>
  <c r="AW20" i="6"/>
  <c r="Y20" i="6"/>
  <c r="AW19" i="6"/>
  <c r="Y19" i="6"/>
  <c r="AK19" i="6" s="1"/>
  <c r="O23" i="6"/>
  <c r="O20" i="6"/>
  <c r="AK20" i="6"/>
  <c r="O19" i="6"/>
  <c r="AW22" i="6"/>
  <c r="Y22" i="6"/>
  <c r="AK22" i="6" s="1"/>
  <c r="AW21" i="6"/>
  <c r="Y21" i="6"/>
  <c r="AK21" i="6" s="1"/>
  <c r="AW18" i="6"/>
  <c r="Y18" i="6"/>
  <c r="AK18" i="6" s="1"/>
  <c r="O18" i="1"/>
  <c r="O19" i="1"/>
  <c r="AW21" i="1"/>
  <c r="Y21" i="1"/>
  <c r="AK21" i="1" s="1"/>
  <c r="O20" i="1"/>
  <c r="O21" i="1"/>
  <c r="AW18" i="1"/>
  <c r="Y18" i="1"/>
  <c r="AK18" i="1" s="1"/>
  <c r="AW19" i="1"/>
  <c r="Y19" i="1"/>
  <c r="AK19" i="1" s="1"/>
  <c r="AW20" i="1"/>
  <c r="Y20" i="1"/>
  <c r="AK20" i="1" s="1"/>
  <c r="O11" i="12"/>
  <c r="O8" i="12"/>
  <c r="O7" i="12"/>
  <c r="AW10" i="12"/>
  <c r="Y10" i="12"/>
  <c r="AK10" i="12" s="1"/>
  <c r="AW9" i="12"/>
  <c r="Y9" i="12"/>
  <c r="AK9" i="12" s="1"/>
  <c r="O10" i="12"/>
  <c r="O9" i="12"/>
  <c r="AW11" i="12"/>
  <c r="Y11" i="12"/>
  <c r="AK11" i="12" s="1"/>
  <c r="AW8" i="12"/>
  <c r="Y8" i="12"/>
  <c r="AK8" i="12" s="1"/>
  <c r="AW7" i="12"/>
  <c r="Y7" i="12"/>
  <c r="AK7" i="12" s="1"/>
  <c r="O7" i="11"/>
  <c r="AW10" i="11"/>
  <c r="Y10" i="11"/>
  <c r="AW9" i="11"/>
  <c r="Y9" i="11"/>
  <c r="AK9" i="11" s="1"/>
  <c r="O8" i="11"/>
  <c r="O10" i="11"/>
  <c r="AK10" i="11"/>
  <c r="O9" i="11"/>
  <c r="AW8" i="11"/>
  <c r="Y8" i="11"/>
  <c r="AK8" i="11" s="1"/>
  <c r="AW7" i="11"/>
  <c r="Y7" i="11"/>
  <c r="AK7" i="11" s="1"/>
  <c r="O8" i="10"/>
  <c r="O7" i="10"/>
  <c r="AW9" i="10"/>
  <c r="Y9" i="10"/>
  <c r="AK9" i="10" s="1"/>
  <c r="AW6" i="10"/>
  <c r="Y6" i="10"/>
  <c r="AK6" i="10" s="1"/>
  <c r="O9" i="10"/>
  <c r="O6" i="10"/>
  <c r="AW8" i="10"/>
  <c r="Y8" i="10"/>
  <c r="AK8" i="10" s="1"/>
  <c r="AW7" i="10"/>
  <c r="Y7" i="10"/>
  <c r="AK7" i="10" s="1"/>
  <c r="O8" i="13"/>
  <c r="O7" i="13"/>
  <c r="AW10" i="13"/>
  <c r="Y10" i="13"/>
  <c r="AK10" i="13" s="1"/>
  <c r="AW9" i="13"/>
  <c r="Y9" i="13"/>
  <c r="AW6" i="13"/>
  <c r="Y6" i="13"/>
  <c r="AK6" i="13" s="1"/>
  <c r="O10" i="13"/>
  <c r="O9" i="13"/>
  <c r="AK9" i="13"/>
  <c r="O6" i="13"/>
  <c r="AW8" i="13"/>
  <c r="Y8" i="13"/>
  <c r="AK8" i="13" s="1"/>
  <c r="AW7" i="13"/>
  <c r="Y7" i="13"/>
  <c r="AK7" i="13" s="1"/>
  <c r="O11" i="8"/>
  <c r="O10" i="8"/>
  <c r="O8" i="8"/>
  <c r="AW13" i="8"/>
  <c r="Y13" i="8"/>
  <c r="AK13" i="8" s="1"/>
  <c r="AW8" i="8"/>
  <c r="Y8" i="8"/>
  <c r="AK8" i="8" s="1"/>
  <c r="AW9" i="8"/>
  <c r="Y9" i="8"/>
  <c r="AK9" i="8" s="1"/>
  <c r="AW10" i="8"/>
  <c r="Y10" i="8"/>
  <c r="AK10" i="8" s="1"/>
  <c r="O12" i="8"/>
  <c r="O9" i="8"/>
  <c r="O13" i="8"/>
  <c r="AW12" i="8"/>
  <c r="Y12" i="8"/>
  <c r="AK12" i="8" s="1"/>
  <c r="AW11" i="8"/>
  <c r="Y11" i="8"/>
  <c r="AK11" i="8" s="1"/>
  <c r="AW12" i="7"/>
  <c r="Y12" i="7"/>
  <c r="AW7" i="7"/>
  <c r="Y7" i="7"/>
  <c r="O12" i="7"/>
  <c r="AK12" i="7"/>
  <c r="O7" i="7"/>
  <c r="AK7" i="7"/>
  <c r="O11" i="7"/>
  <c r="O13" i="7"/>
  <c r="O8" i="7"/>
  <c r="O10" i="7"/>
  <c r="O9" i="7"/>
  <c r="AW8" i="7"/>
  <c r="Y8" i="7"/>
  <c r="AK8" i="7" s="1"/>
  <c r="AW9" i="7"/>
  <c r="Y9" i="7"/>
  <c r="AK9" i="7" s="1"/>
  <c r="AW10" i="7"/>
  <c r="Y10" i="7"/>
  <c r="AK10" i="7" s="1"/>
  <c r="AW13" i="7"/>
  <c r="Y13" i="7"/>
  <c r="AK13" i="7" s="1"/>
  <c r="AW11" i="7"/>
  <c r="Y11" i="7"/>
  <c r="AK11" i="7" s="1"/>
  <c r="AW13" i="9"/>
  <c r="Y13" i="9"/>
  <c r="AK13" i="9" s="1"/>
  <c r="AW10" i="9"/>
  <c r="Y10" i="9"/>
  <c r="AW9" i="9"/>
  <c r="Y9" i="9"/>
  <c r="AK9" i="9" s="1"/>
  <c r="O13" i="9"/>
  <c r="O10" i="9"/>
  <c r="AK10" i="9"/>
  <c r="O9" i="9"/>
  <c r="O12" i="9"/>
  <c r="O11" i="9"/>
  <c r="O8" i="9"/>
  <c r="AW12" i="9"/>
  <c r="Y12" i="9"/>
  <c r="AK12" i="9" s="1"/>
  <c r="AW11" i="9"/>
  <c r="Y11" i="9"/>
  <c r="AK11" i="9" s="1"/>
  <c r="AW8" i="9"/>
  <c r="Y8" i="9"/>
  <c r="AK8" i="9" s="1"/>
  <c r="O13" i="6"/>
  <c r="O9" i="6"/>
  <c r="AW13" i="6"/>
  <c r="Y13" i="6"/>
  <c r="AK13" i="6" s="1"/>
  <c r="AW12" i="6"/>
  <c r="Y12" i="6"/>
  <c r="AK12" i="6" s="1"/>
  <c r="AW10" i="6"/>
  <c r="Y10" i="6"/>
  <c r="AW9" i="6"/>
  <c r="Y9" i="6"/>
  <c r="AK9" i="6" s="1"/>
  <c r="AW8" i="6"/>
  <c r="Y8" i="6"/>
  <c r="AK8" i="6" s="1"/>
  <c r="O12" i="6"/>
  <c r="O11" i="6"/>
  <c r="O10" i="6"/>
  <c r="AK10" i="6"/>
  <c r="O8" i="6"/>
  <c r="AW11" i="6"/>
  <c r="Y11" i="6"/>
  <c r="AK11" i="6" s="1"/>
  <c r="O8" i="1"/>
  <c r="O11" i="1"/>
  <c r="AW8" i="1"/>
  <c r="Y8" i="1"/>
  <c r="AK8" i="1" s="1"/>
  <c r="AW10" i="1"/>
  <c r="Y10" i="1"/>
  <c r="AK10" i="1" s="1"/>
  <c r="O9" i="1"/>
  <c r="O10" i="1"/>
  <c r="AW11" i="1"/>
  <c r="Y11" i="1"/>
  <c r="AK11" i="1" s="1"/>
  <c r="AW9" i="1"/>
  <c r="Y9" i="1"/>
  <c r="AK9" i="1" s="1"/>
  <c r="O22" i="5"/>
  <c r="O21" i="5"/>
  <c r="O18" i="5"/>
  <c r="AW23" i="5"/>
  <c r="Y23" i="5"/>
  <c r="AK23" i="5" s="1"/>
  <c r="AW20" i="5"/>
  <c r="Y20" i="5"/>
  <c r="AK20" i="5" s="1"/>
  <c r="AW19" i="5"/>
  <c r="Y19" i="5"/>
  <c r="AK19" i="5" s="1"/>
  <c r="O23" i="5"/>
  <c r="O20" i="5"/>
  <c r="O19" i="5"/>
  <c r="AW22" i="5"/>
  <c r="Y22" i="5"/>
  <c r="AK22" i="5" s="1"/>
  <c r="AW21" i="5"/>
  <c r="Y21" i="5"/>
  <c r="AK21" i="5" s="1"/>
  <c r="AW18" i="5"/>
  <c r="Y18" i="5"/>
  <c r="AK18" i="5" s="1"/>
  <c r="AW13" i="5"/>
  <c r="Y13" i="5"/>
  <c r="AW12" i="5"/>
  <c r="Y12" i="5"/>
  <c r="AK12" i="5" s="1"/>
  <c r="AW11" i="5"/>
  <c r="Y11" i="5"/>
  <c r="O13" i="5"/>
  <c r="AK13" i="5"/>
  <c r="O12" i="5"/>
  <c r="O11" i="5"/>
  <c r="AK11" i="5"/>
  <c r="O9" i="5"/>
  <c r="O10" i="5"/>
  <c r="AW10" i="5"/>
  <c r="Y10" i="5"/>
  <c r="AK10" i="5" s="1"/>
  <c r="AW9" i="5"/>
  <c r="Y9" i="5"/>
  <c r="AK9" i="5" s="1"/>
  <c r="O8" i="5"/>
  <c r="AW8" i="5"/>
  <c r="Y8" i="5"/>
  <c r="AK8" i="5" s="1"/>
  <c r="O57" i="15"/>
  <c r="O56" i="15"/>
  <c r="O59" i="15"/>
  <c r="AW60" i="15"/>
  <c r="Y60" i="15"/>
  <c r="AK60" i="15" s="1"/>
  <c r="AW58" i="15"/>
  <c r="Y58" i="15"/>
  <c r="AK58" i="15" s="1"/>
  <c r="O58" i="15"/>
  <c r="O60" i="15"/>
  <c r="AW57" i="15"/>
  <c r="Y57" i="15"/>
  <c r="AK57" i="15" s="1"/>
  <c r="AW56" i="15"/>
  <c r="Y56" i="15"/>
  <c r="AK56" i="15" s="1"/>
  <c r="AW59" i="15"/>
  <c r="Y59" i="15"/>
  <c r="AK59" i="15" s="1"/>
  <c r="O49" i="15"/>
  <c r="O50" i="15"/>
  <c r="O46" i="15"/>
  <c r="AW50" i="15"/>
  <c r="Y50" i="15"/>
  <c r="AK50" i="15" s="1"/>
  <c r="AW49" i="15"/>
  <c r="Y49" i="15"/>
  <c r="AK49" i="15" s="1"/>
  <c r="O48" i="15"/>
  <c r="O47" i="15"/>
  <c r="AW48" i="15"/>
  <c r="Y48" i="15"/>
  <c r="AK48" i="15" s="1"/>
  <c r="AW46" i="15"/>
  <c r="Y46" i="15"/>
  <c r="AK46" i="15" s="1"/>
  <c r="AW47" i="15"/>
  <c r="Y47" i="15"/>
  <c r="AK47" i="15" s="1"/>
  <c r="AJ37" i="15"/>
  <c r="N37" i="15"/>
  <c r="AJ38" i="15"/>
  <c r="N38" i="15"/>
  <c r="AW38" i="15"/>
  <c r="Y38" i="15"/>
  <c r="AW36" i="15"/>
  <c r="Y36" i="15"/>
  <c r="AK36" i="15" s="1"/>
  <c r="O39" i="15"/>
  <c r="O36" i="15"/>
  <c r="O40" i="15"/>
  <c r="AW39" i="15"/>
  <c r="Y39" i="15"/>
  <c r="AK39" i="15" s="1"/>
  <c r="AW37" i="15"/>
  <c r="Y37" i="15"/>
  <c r="AW40" i="15"/>
  <c r="Y40" i="15"/>
  <c r="AK40" i="15" s="1"/>
  <c r="O30" i="15"/>
  <c r="O27" i="15"/>
  <c r="AW30" i="15"/>
  <c r="Y30" i="15"/>
  <c r="AK30" i="15" s="1"/>
  <c r="AW29" i="15"/>
  <c r="Y29" i="15"/>
  <c r="AW26" i="15"/>
  <c r="Y26" i="15"/>
  <c r="O29" i="15"/>
  <c r="AK29" i="15"/>
  <c r="O26" i="15"/>
  <c r="AK26" i="15"/>
  <c r="O28" i="15"/>
  <c r="AW27" i="15"/>
  <c r="Y27" i="15"/>
  <c r="AK27" i="15" s="1"/>
  <c r="AW28" i="15"/>
  <c r="Y28" i="15"/>
  <c r="AK28" i="15" s="1"/>
  <c r="O20" i="15"/>
  <c r="O17" i="15"/>
  <c r="AW19" i="15"/>
  <c r="Y19" i="15"/>
  <c r="AK19" i="15" s="1"/>
  <c r="AW20" i="15"/>
  <c r="Y20" i="15"/>
  <c r="AK20" i="15" s="1"/>
  <c r="O19" i="15"/>
  <c r="O18" i="15"/>
  <c r="AW18" i="15"/>
  <c r="Y18" i="15"/>
  <c r="AK18" i="15" s="1"/>
  <c r="AW17" i="15"/>
  <c r="Y17" i="15"/>
  <c r="AK17" i="15" s="1"/>
  <c r="AX120" i="14" l="1"/>
  <c r="Z120" i="14"/>
  <c r="AL120" i="14" s="1"/>
  <c r="AX116" i="14"/>
  <c r="Z116" i="14"/>
  <c r="AL116" i="14" s="1"/>
  <c r="AX118" i="14"/>
  <c r="Z118" i="14"/>
  <c r="AL118" i="14" s="1"/>
  <c r="Q116" i="14"/>
  <c r="Q120" i="14"/>
  <c r="Q118" i="14"/>
  <c r="AX119" i="14"/>
  <c r="Z119" i="14"/>
  <c r="AL119" i="14" s="1"/>
  <c r="Q119" i="14"/>
  <c r="Q117" i="14"/>
  <c r="AX117" i="14"/>
  <c r="Z117" i="14"/>
  <c r="AL117" i="14" s="1"/>
  <c r="AX108" i="14"/>
  <c r="Z108" i="14"/>
  <c r="AL108" i="14" s="1"/>
  <c r="Q108" i="14"/>
  <c r="AX106" i="14"/>
  <c r="Z106" i="14"/>
  <c r="AL106" i="14" s="1"/>
  <c r="Q107" i="14"/>
  <c r="Q106" i="14"/>
  <c r="Q110" i="14"/>
  <c r="AX109" i="14"/>
  <c r="Z109" i="14"/>
  <c r="AL109" i="14" s="1"/>
  <c r="AX110" i="14"/>
  <c r="Z110" i="14"/>
  <c r="AL110" i="14" s="1"/>
  <c r="Q109" i="14"/>
  <c r="AX107" i="14"/>
  <c r="Z107" i="14"/>
  <c r="AL107" i="14" s="1"/>
  <c r="Q99" i="14"/>
  <c r="Q100" i="14"/>
  <c r="AX100" i="14"/>
  <c r="Z100" i="14"/>
  <c r="AL100" i="14" s="1"/>
  <c r="Q96" i="14"/>
  <c r="Q98" i="14"/>
  <c r="AX99" i="14"/>
  <c r="Z99" i="14"/>
  <c r="AL99" i="14" s="1"/>
  <c r="AX97" i="14"/>
  <c r="Z97" i="14"/>
  <c r="AL97" i="14" s="1"/>
  <c r="Z96" i="14"/>
  <c r="AL96" i="14" s="1"/>
  <c r="AX96" i="14"/>
  <c r="AX98" i="14"/>
  <c r="Z98" i="14"/>
  <c r="AL98" i="14" s="1"/>
  <c r="Q97" i="14"/>
  <c r="AX88" i="14"/>
  <c r="Z88" i="14"/>
  <c r="AL88" i="14" s="1"/>
  <c r="R86" i="14"/>
  <c r="Q87" i="14"/>
  <c r="AX87" i="14"/>
  <c r="Z87" i="14"/>
  <c r="AL87" i="14" s="1"/>
  <c r="Q88" i="14"/>
  <c r="Q90" i="14"/>
  <c r="Q89" i="14"/>
  <c r="AX86" i="14"/>
  <c r="Z86" i="14"/>
  <c r="AL86" i="14" s="1"/>
  <c r="AX90" i="14"/>
  <c r="Z90" i="14"/>
  <c r="AL90" i="14" s="1"/>
  <c r="AX89" i="14"/>
  <c r="Z89" i="14"/>
  <c r="AL89" i="14" s="1"/>
  <c r="Q77" i="14"/>
  <c r="Q80" i="14"/>
  <c r="AA76" i="14"/>
  <c r="AM76" i="14" s="1"/>
  <c r="AY76" i="14"/>
  <c r="AY78" i="14"/>
  <c r="AA78" i="14"/>
  <c r="AM78" i="14" s="1"/>
  <c r="Q76" i="14"/>
  <c r="Q78" i="14"/>
  <c r="AA79" i="14"/>
  <c r="AM79" i="14" s="1"/>
  <c r="AY79" i="14"/>
  <c r="Q79" i="14"/>
  <c r="AY80" i="14"/>
  <c r="AA80" i="14"/>
  <c r="AM80" i="14" s="1"/>
  <c r="AY77" i="14"/>
  <c r="AA77" i="14"/>
  <c r="AM77" i="14" s="1"/>
  <c r="Z20" i="12"/>
  <c r="AX20" i="12"/>
  <c r="Z18" i="12"/>
  <c r="AL18" i="12" s="1"/>
  <c r="AX18" i="12"/>
  <c r="P21" i="12"/>
  <c r="Z17" i="12"/>
  <c r="AL17" i="12" s="1"/>
  <c r="AX17" i="12"/>
  <c r="Z21" i="12"/>
  <c r="AL21" i="12" s="1"/>
  <c r="AX21" i="12"/>
  <c r="P18" i="12"/>
  <c r="Z19" i="12"/>
  <c r="AX19" i="12"/>
  <c r="P20" i="12"/>
  <c r="AL20" i="12"/>
  <c r="P19" i="12"/>
  <c r="AL19" i="12"/>
  <c r="P17" i="12"/>
  <c r="P37" i="11"/>
  <c r="P39" i="11"/>
  <c r="Z39" i="11"/>
  <c r="AL39" i="11" s="1"/>
  <c r="AX39" i="11"/>
  <c r="P40" i="11"/>
  <c r="Z37" i="11"/>
  <c r="AL37" i="11" s="1"/>
  <c r="AX37" i="11"/>
  <c r="P38" i="11"/>
  <c r="Z38" i="11"/>
  <c r="AL38" i="11" s="1"/>
  <c r="AX38" i="11"/>
  <c r="Z40" i="11"/>
  <c r="AL40" i="11" s="1"/>
  <c r="AX40" i="11"/>
  <c r="P28" i="11"/>
  <c r="AL28" i="11"/>
  <c r="Z29" i="11"/>
  <c r="AX29" i="11"/>
  <c r="P30" i="11"/>
  <c r="Z27" i="11"/>
  <c r="AL27" i="11" s="1"/>
  <c r="AX27" i="11"/>
  <c r="P27" i="11"/>
  <c r="P29" i="11"/>
  <c r="AL29" i="11"/>
  <c r="Z28" i="11"/>
  <c r="AX28" i="11"/>
  <c r="Z30" i="11"/>
  <c r="AL30" i="11" s="1"/>
  <c r="AX30" i="11"/>
  <c r="P17" i="11"/>
  <c r="P19" i="11"/>
  <c r="Z19" i="11"/>
  <c r="AL19" i="11" s="1"/>
  <c r="AX19" i="11"/>
  <c r="P20" i="11"/>
  <c r="Z17" i="11"/>
  <c r="AL17" i="11" s="1"/>
  <c r="AX17" i="11"/>
  <c r="P18" i="11"/>
  <c r="Z18" i="11"/>
  <c r="AL18" i="11" s="1"/>
  <c r="AX18" i="11"/>
  <c r="Z20" i="11"/>
  <c r="AL20" i="11" s="1"/>
  <c r="AX20" i="11"/>
  <c r="P36" i="10"/>
  <c r="P37" i="10"/>
  <c r="AL37" i="10"/>
  <c r="Z37" i="10"/>
  <c r="AX37" i="10"/>
  <c r="Z36" i="10"/>
  <c r="AL36" i="10" s="1"/>
  <c r="AX36" i="10"/>
  <c r="P39" i="10"/>
  <c r="P38" i="10"/>
  <c r="Z38" i="10"/>
  <c r="AL38" i="10" s="1"/>
  <c r="AX38" i="10"/>
  <c r="Z39" i="10"/>
  <c r="AL39" i="10" s="1"/>
  <c r="AX39" i="10"/>
  <c r="Z26" i="10"/>
  <c r="AX26" i="10"/>
  <c r="Z28" i="10"/>
  <c r="AL28" i="10" s="1"/>
  <c r="AX28" i="10"/>
  <c r="P29" i="10"/>
  <c r="AL29" i="10"/>
  <c r="Z27" i="10"/>
  <c r="AL27" i="10" s="1"/>
  <c r="AX27" i="10"/>
  <c r="P28" i="10"/>
  <c r="P26" i="10"/>
  <c r="AL26" i="10"/>
  <c r="Z29" i="10"/>
  <c r="AX29" i="10"/>
  <c r="P27" i="10"/>
  <c r="P16" i="10"/>
  <c r="P17" i="10"/>
  <c r="Z17" i="10"/>
  <c r="AL17" i="10" s="1"/>
  <c r="AX17" i="10"/>
  <c r="Z16" i="10"/>
  <c r="AL16" i="10" s="1"/>
  <c r="AX16" i="10"/>
  <c r="P19" i="10"/>
  <c r="P18" i="10"/>
  <c r="Z18" i="10"/>
  <c r="AL18" i="10" s="1"/>
  <c r="AX18" i="10"/>
  <c r="Z19" i="10"/>
  <c r="AL19" i="10" s="1"/>
  <c r="AX19" i="10"/>
  <c r="Z16" i="13"/>
  <c r="AX16" i="13"/>
  <c r="P17" i="13"/>
  <c r="P19" i="13"/>
  <c r="Z19" i="13"/>
  <c r="AL19" i="13" s="1"/>
  <c r="AX19" i="13"/>
  <c r="P20" i="13"/>
  <c r="Z17" i="13"/>
  <c r="AL17" i="13" s="1"/>
  <c r="AX17" i="13"/>
  <c r="P18" i="13"/>
  <c r="Z18" i="13"/>
  <c r="AL18" i="13" s="1"/>
  <c r="AX18" i="13"/>
  <c r="Z20" i="13"/>
  <c r="AL20" i="13" s="1"/>
  <c r="AX20" i="13"/>
  <c r="P16" i="13"/>
  <c r="AL16" i="13"/>
  <c r="Z81" i="9"/>
  <c r="AX81" i="9"/>
  <c r="P80" i="9"/>
  <c r="Z80" i="9"/>
  <c r="AL80" i="9" s="1"/>
  <c r="AX80" i="9"/>
  <c r="P81" i="9"/>
  <c r="AL81" i="9"/>
  <c r="Z78" i="9"/>
  <c r="AX78" i="9"/>
  <c r="Z82" i="9"/>
  <c r="AL82" i="9" s="1"/>
  <c r="AX82" i="9"/>
  <c r="P79" i="9"/>
  <c r="P83" i="9"/>
  <c r="Z79" i="9"/>
  <c r="AL79" i="9" s="1"/>
  <c r="AX79" i="9"/>
  <c r="Z83" i="9"/>
  <c r="AL83" i="9" s="1"/>
  <c r="AX83" i="9"/>
  <c r="P78" i="9"/>
  <c r="AL78" i="9"/>
  <c r="P82" i="9"/>
  <c r="AK73" i="9"/>
  <c r="O73" i="9"/>
  <c r="P72" i="9"/>
  <c r="Z68" i="9"/>
  <c r="AL68" i="9" s="1"/>
  <c r="AX68" i="9"/>
  <c r="P69" i="9"/>
  <c r="Z70" i="9"/>
  <c r="AX70" i="9"/>
  <c r="Z72" i="9"/>
  <c r="AL72" i="9" s="1"/>
  <c r="AX72" i="9"/>
  <c r="Z69" i="9"/>
  <c r="AL69" i="9" s="1"/>
  <c r="AX69" i="9"/>
  <c r="P68" i="9"/>
  <c r="P70" i="9"/>
  <c r="AL70" i="9"/>
  <c r="Z71" i="9"/>
  <c r="AX71" i="9"/>
  <c r="Z73" i="9"/>
  <c r="AX73" i="9"/>
  <c r="P71" i="9"/>
  <c r="AL71" i="9"/>
  <c r="Z62" i="9"/>
  <c r="AL62" i="9" s="1"/>
  <c r="AX62" i="9"/>
  <c r="Q63" i="9"/>
  <c r="Z58" i="9"/>
  <c r="AL58" i="9" s="1"/>
  <c r="AX58" i="9"/>
  <c r="Z63" i="9"/>
  <c r="AL63" i="9" s="1"/>
  <c r="AX63" i="9"/>
  <c r="Z61" i="9"/>
  <c r="AL61" i="9" s="1"/>
  <c r="AX61" i="9"/>
  <c r="P62" i="9"/>
  <c r="Z59" i="9"/>
  <c r="AL59" i="9" s="1"/>
  <c r="AX59" i="9"/>
  <c r="Q60" i="9"/>
  <c r="Q58" i="9"/>
  <c r="Q61" i="9"/>
  <c r="Z60" i="9"/>
  <c r="AL60" i="9" s="1"/>
  <c r="AX60" i="9"/>
  <c r="Q59" i="9"/>
  <c r="Z50" i="9"/>
  <c r="AL50" i="9" s="1"/>
  <c r="AX50" i="9"/>
  <c r="P50" i="9"/>
  <c r="P49" i="9"/>
  <c r="Z51" i="9"/>
  <c r="AL51" i="9" s="1"/>
  <c r="AX51" i="9"/>
  <c r="P53" i="9"/>
  <c r="AL53" i="9"/>
  <c r="Z52" i="9"/>
  <c r="AX52" i="9"/>
  <c r="Z49" i="9"/>
  <c r="AL49" i="9" s="1"/>
  <c r="AX49" i="9"/>
  <c r="P51" i="9"/>
  <c r="Z53" i="9"/>
  <c r="AX53" i="9"/>
  <c r="Z48" i="9"/>
  <c r="AL48" i="9" s="1"/>
  <c r="AX48" i="9"/>
  <c r="P48" i="9"/>
  <c r="P52" i="9"/>
  <c r="AL52" i="9"/>
  <c r="Z42" i="9"/>
  <c r="AL42" i="9" s="1"/>
  <c r="AX42" i="9"/>
  <c r="P39" i="9"/>
  <c r="P43" i="9"/>
  <c r="Z40" i="9"/>
  <c r="AL40" i="9" s="1"/>
  <c r="AX40" i="9"/>
  <c r="P41" i="9"/>
  <c r="AL41" i="9"/>
  <c r="Z41" i="9"/>
  <c r="AX41" i="9"/>
  <c r="Z38" i="9"/>
  <c r="AL38" i="9" s="1"/>
  <c r="AX38" i="9"/>
  <c r="P40" i="9"/>
  <c r="Z39" i="9"/>
  <c r="AL39" i="9" s="1"/>
  <c r="AX39" i="9"/>
  <c r="P38" i="9"/>
  <c r="P42" i="9"/>
  <c r="Z43" i="9"/>
  <c r="AL43" i="9" s="1"/>
  <c r="AX43" i="9"/>
  <c r="Z31" i="9"/>
  <c r="AL31" i="9" s="1"/>
  <c r="AX31" i="9"/>
  <c r="P30" i="9"/>
  <c r="Z30" i="9"/>
  <c r="AL30" i="9" s="1"/>
  <c r="AX30" i="9"/>
  <c r="P31" i="9"/>
  <c r="Z28" i="9"/>
  <c r="AX28" i="9"/>
  <c r="Z32" i="9"/>
  <c r="AL32" i="9" s="1"/>
  <c r="AX32" i="9"/>
  <c r="P29" i="9"/>
  <c r="AL29" i="9"/>
  <c r="P33" i="9"/>
  <c r="Z29" i="9"/>
  <c r="AX29" i="9"/>
  <c r="Z33" i="9"/>
  <c r="AL33" i="9" s="1"/>
  <c r="AX33" i="9"/>
  <c r="P28" i="9"/>
  <c r="AL28" i="9"/>
  <c r="P32" i="9"/>
  <c r="Z21" i="9"/>
  <c r="AX21" i="9"/>
  <c r="P20" i="9"/>
  <c r="Z20" i="9"/>
  <c r="AL20" i="9" s="1"/>
  <c r="AX20" i="9"/>
  <c r="P21" i="9"/>
  <c r="AL21" i="9"/>
  <c r="Z18" i="9"/>
  <c r="AL18" i="9" s="1"/>
  <c r="AX18" i="9"/>
  <c r="Z22" i="9"/>
  <c r="AL22" i="9" s="1"/>
  <c r="AX22" i="9"/>
  <c r="P19" i="9"/>
  <c r="P23" i="9"/>
  <c r="Z19" i="9"/>
  <c r="AL19" i="9" s="1"/>
  <c r="AX19" i="9"/>
  <c r="Z23" i="9"/>
  <c r="AL23" i="9" s="1"/>
  <c r="AX23" i="9"/>
  <c r="P18" i="9"/>
  <c r="P22" i="9"/>
  <c r="Z41" i="8"/>
  <c r="AL41" i="8" s="1"/>
  <c r="AX41" i="8"/>
  <c r="P40" i="8"/>
  <c r="Z40" i="8"/>
  <c r="AL40" i="8" s="1"/>
  <c r="AX40" i="8"/>
  <c r="P41" i="8"/>
  <c r="Z38" i="8"/>
  <c r="AX38" i="8"/>
  <c r="Z42" i="8"/>
  <c r="AL42" i="8" s="1"/>
  <c r="AX42" i="8"/>
  <c r="P39" i="8"/>
  <c r="P43" i="8"/>
  <c r="Z39" i="8"/>
  <c r="AL39" i="8" s="1"/>
  <c r="AX39" i="8"/>
  <c r="Z43" i="8"/>
  <c r="AL43" i="8" s="1"/>
  <c r="AX43" i="8"/>
  <c r="P38" i="8"/>
  <c r="AL38" i="8"/>
  <c r="P42" i="8"/>
  <c r="Z33" i="8"/>
  <c r="AX33" i="8"/>
  <c r="P31" i="8"/>
  <c r="AL31" i="8"/>
  <c r="Z32" i="8"/>
  <c r="AX32" i="8"/>
  <c r="P28" i="8"/>
  <c r="AL28" i="8"/>
  <c r="P29" i="8"/>
  <c r="AL29" i="8"/>
  <c r="AZ30" i="8"/>
  <c r="AB30" i="8"/>
  <c r="AK32" i="8"/>
  <c r="O32" i="8"/>
  <c r="AK33" i="8"/>
  <c r="O33" i="8"/>
  <c r="AZ29" i="8"/>
  <c r="AB29" i="8"/>
  <c r="P30" i="8"/>
  <c r="AL30" i="8"/>
  <c r="AZ28" i="8"/>
  <c r="AB28" i="8"/>
  <c r="AZ31" i="8"/>
  <c r="AB31" i="8"/>
  <c r="Z21" i="8"/>
  <c r="AL21" i="8" s="1"/>
  <c r="AX21" i="8"/>
  <c r="P20" i="8"/>
  <c r="Z20" i="8"/>
  <c r="AL20" i="8" s="1"/>
  <c r="AX20" i="8"/>
  <c r="P21" i="8"/>
  <c r="Z18" i="8"/>
  <c r="AL18" i="8" s="1"/>
  <c r="AX18" i="8"/>
  <c r="Z22" i="8"/>
  <c r="AL22" i="8" s="1"/>
  <c r="AX22" i="8"/>
  <c r="P19" i="8"/>
  <c r="P23" i="8"/>
  <c r="Z19" i="8"/>
  <c r="AL19" i="8" s="1"/>
  <c r="AX19" i="8"/>
  <c r="Z23" i="8"/>
  <c r="AL23" i="8" s="1"/>
  <c r="AX23" i="8"/>
  <c r="P18" i="8"/>
  <c r="P22" i="8"/>
  <c r="Z120" i="7"/>
  <c r="AX120" i="7"/>
  <c r="Z118" i="7"/>
  <c r="AX118" i="7"/>
  <c r="P121" i="7"/>
  <c r="Z117" i="7"/>
  <c r="AX117" i="7"/>
  <c r="Z121" i="7"/>
  <c r="AL121" i="7" s="1"/>
  <c r="AX121" i="7"/>
  <c r="P118" i="7"/>
  <c r="AL118" i="7"/>
  <c r="Z119" i="7"/>
  <c r="AL119" i="7" s="1"/>
  <c r="AX119" i="7"/>
  <c r="P120" i="7"/>
  <c r="AL120" i="7"/>
  <c r="P119" i="7"/>
  <c r="P117" i="7"/>
  <c r="AL117" i="7"/>
  <c r="Z110" i="7"/>
  <c r="AX110" i="7"/>
  <c r="Z108" i="7"/>
  <c r="AX108" i="7"/>
  <c r="P111" i="7"/>
  <c r="Z107" i="7"/>
  <c r="AX107" i="7"/>
  <c r="Z111" i="7"/>
  <c r="AL111" i="7" s="1"/>
  <c r="AX111" i="7"/>
  <c r="P108" i="7"/>
  <c r="AL108" i="7"/>
  <c r="Z109" i="7"/>
  <c r="AX109" i="7"/>
  <c r="P110" i="7"/>
  <c r="AL110" i="7"/>
  <c r="P109" i="7"/>
  <c r="AL109" i="7"/>
  <c r="P107" i="7"/>
  <c r="AL107" i="7"/>
  <c r="Z100" i="7"/>
  <c r="AX100" i="7"/>
  <c r="Z98" i="7"/>
  <c r="AL98" i="7" s="1"/>
  <c r="AX98" i="7"/>
  <c r="P101" i="7"/>
  <c r="Z97" i="7"/>
  <c r="AL97" i="7" s="1"/>
  <c r="AX97" i="7"/>
  <c r="Z101" i="7"/>
  <c r="AL101" i="7" s="1"/>
  <c r="AX101" i="7"/>
  <c r="P98" i="7"/>
  <c r="Z99" i="7"/>
  <c r="AX99" i="7"/>
  <c r="P100" i="7"/>
  <c r="AL100" i="7"/>
  <c r="P99" i="7"/>
  <c r="AL99" i="7"/>
  <c r="P97" i="7"/>
  <c r="Z90" i="7"/>
  <c r="AL90" i="7" s="1"/>
  <c r="AX90" i="7"/>
  <c r="Z88" i="7"/>
  <c r="AX88" i="7"/>
  <c r="P91" i="7"/>
  <c r="Z87" i="7"/>
  <c r="AX87" i="7"/>
  <c r="Z91" i="7"/>
  <c r="AL91" i="7" s="1"/>
  <c r="AX91" i="7"/>
  <c r="P88" i="7"/>
  <c r="AL88" i="7"/>
  <c r="Z89" i="7"/>
  <c r="AX89" i="7"/>
  <c r="P90" i="7"/>
  <c r="P89" i="7"/>
  <c r="AL89" i="7"/>
  <c r="P87" i="7"/>
  <c r="AL87" i="7"/>
  <c r="Z80" i="7"/>
  <c r="AL80" i="7" s="1"/>
  <c r="AX80" i="7"/>
  <c r="Z78" i="7"/>
  <c r="AX78" i="7"/>
  <c r="P81" i="7"/>
  <c r="Z77" i="7"/>
  <c r="AL77" i="7" s="1"/>
  <c r="AX77" i="7"/>
  <c r="Z81" i="7"/>
  <c r="AL81" i="7" s="1"/>
  <c r="AX81" i="7"/>
  <c r="P78" i="7"/>
  <c r="AL78" i="7"/>
  <c r="Z79" i="7"/>
  <c r="AX79" i="7"/>
  <c r="P80" i="7"/>
  <c r="P79" i="7"/>
  <c r="AL79" i="7"/>
  <c r="P77" i="7"/>
  <c r="Z70" i="7"/>
  <c r="AL70" i="7" s="1"/>
  <c r="AX70" i="7"/>
  <c r="Z68" i="7"/>
  <c r="AL68" i="7" s="1"/>
  <c r="AX68" i="7"/>
  <c r="P71" i="7"/>
  <c r="AL71" i="7"/>
  <c r="Z67" i="7"/>
  <c r="AL67" i="7" s="1"/>
  <c r="AX67" i="7"/>
  <c r="Z71" i="7"/>
  <c r="AX71" i="7"/>
  <c r="P68" i="7"/>
  <c r="Z69" i="7"/>
  <c r="AX69" i="7"/>
  <c r="P70" i="7"/>
  <c r="P69" i="7"/>
  <c r="AL69" i="7"/>
  <c r="P67" i="7"/>
  <c r="Z60" i="7"/>
  <c r="AX60" i="7"/>
  <c r="Z58" i="7"/>
  <c r="AL58" i="7" s="1"/>
  <c r="AX58" i="7"/>
  <c r="P61" i="7"/>
  <c r="Z57" i="7"/>
  <c r="AX57" i="7"/>
  <c r="Z61" i="7"/>
  <c r="AL61" i="7" s="1"/>
  <c r="AX61" i="7"/>
  <c r="P58" i="7"/>
  <c r="Z59" i="7"/>
  <c r="AX59" i="7"/>
  <c r="P60" i="7"/>
  <c r="AL60" i="7"/>
  <c r="P59" i="7"/>
  <c r="AL59" i="7"/>
  <c r="P57" i="7"/>
  <c r="AL57" i="7"/>
  <c r="Z48" i="7"/>
  <c r="AL48" i="7" s="1"/>
  <c r="AX48" i="7"/>
  <c r="Z51" i="7"/>
  <c r="AL51" i="7" s="1"/>
  <c r="AX51" i="7"/>
  <c r="P50" i="7"/>
  <c r="Z50" i="7"/>
  <c r="AL50" i="7" s="1"/>
  <c r="AX50" i="7"/>
  <c r="Z47" i="7"/>
  <c r="AL47" i="7" s="1"/>
  <c r="AX47" i="7"/>
  <c r="Z49" i="7"/>
  <c r="AL49" i="7" s="1"/>
  <c r="AX49" i="7"/>
  <c r="P48" i="7"/>
  <c r="P51" i="7"/>
  <c r="P47" i="7"/>
  <c r="P49" i="7"/>
  <c r="Z40" i="7"/>
  <c r="AL40" i="7" s="1"/>
  <c r="AX40" i="7"/>
  <c r="Z38" i="7"/>
  <c r="AL38" i="7" s="1"/>
  <c r="AX38" i="7"/>
  <c r="P41" i="7"/>
  <c r="Z37" i="7"/>
  <c r="AL37" i="7" s="1"/>
  <c r="AX37" i="7"/>
  <c r="Z41" i="7"/>
  <c r="AL41" i="7" s="1"/>
  <c r="AX41" i="7"/>
  <c r="P38" i="7"/>
  <c r="Z39" i="7"/>
  <c r="AX39" i="7"/>
  <c r="P40" i="7"/>
  <c r="P39" i="7"/>
  <c r="AL39" i="7"/>
  <c r="P37" i="7"/>
  <c r="Z30" i="7"/>
  <c r="AL30" i="7" s="1"/>
  <c r="AX30" i="7"/>
  <c r="Z28" i="7"/>
  <c r="AL28" i="7" s="1"/>
  <c r="AX28" i="7"/>
  <c r="P31" i="7"/>
  <c r="Z27" i="7"/>
  <c r="AL27" i="7" s="1"/>
  <c r="AX27" i="7"/>
  <c r="Z31" i="7"/>
  <c r="AL31" i="7" s="1"/>
  <c r="AX31" i="7"/>
  <c r="P28" i="7"/>
  <c r="Z29" i="7"/>
  <c r="AX29" i="7"/>
  <c r="P30" i="7"/>
  <c r="P29" i="7"/>
  <c r="AL29" i="7"/>
  <c r="P27" i="7"/>
  <c r="Z20" i="7"/>
  <c r="AX20" i="7"/>
  <c r="Z18" i="7"/>
  <c r="AL18" i="7" s="1"/>
  <c r="AX18" i="7"/>
  <c r="P21" i="7"/>
  <c r="Z17" i="7"/>
  <c r="AX17" i="7"/>
  <c r="Z21" i="7"/>
  <c r="AL21" i="7" s="1"/>
  <c r="AX21" i="7"/>
  <c r="P18" i="7"/>
  <c r="Z19" i="7"/>
  <c r="AL19" i="7" s="1"/>
  <c r="AX19" i="7"/>
  <c r="P20" i="7"/>
  <c r="AL20" i="7"/>
  <c r="AX16" i="7"/>
  <c r="P19" i="7"/>
  <c r="P17" i="7"/>
  <c r="AL17" i="7"/>
  <c r="Z66" i="14"/>
  <c r="AX66" i="14"/>
  <c r="P67" i="14"/>
  <c r="P69" i="14"/>
  <c r="Z69" i="14"/>
  <c r="AL69" i="14" s="1"/>
  <c r="AX69" i="14"/>
  <c r="P70" i="14"/>
  <c r="Z67" i="14"/>
  <c r="AL67" i="14" s="1"/>
  <c r="AX67" i="14"/>
  <c r="P68" i="14"/>
  <c r="Z68" i="14"/>
  <c r="AL68" i="14" s="1"/>
  <c r="AX68" i="14"/>
  <c r="Z70" i="14"/>
  <c r="AL70" i="14" s="1"/>
  <c r="AX70" i="14"/>
  <c r="P66" i="14"/>
  <c r="AL66" i="14"/>
  <c r="Z56" i="14"/>
  <c r="AL56" i="14" s="1"/>
  <c r="AX56" i="14"/>
  <c r="P57" i="14"/>
  <c r="P59" i="14"/>
  <c r="Z59" i="14"/>
  <c r="AL59" i="14" s="1"/>
  <c r="AX59" i="14"/>
  <c r="P60" i="14"/>
  <c r="Z57" i="14"/>
  <c r="AL57" i="14" s="1"/>
  <c r="AX57" i="14"/>
  <c r="P58" i="14"/>
  <c r="Z58" i="14"/>
  <c r="AL58" i="14" s="1"/>
  <c r="AX58" i="14"/>
  <c r="Z60" i="14"/>
  <c r="AL60" i="14" s="1"/>
  <c r="AX60" i="14"/>
  <c r="P56" i="14"/>
  <c r="Z48" i="14"/>
  <c r="AL48" i="14" s="1"/>
  <c r="AX48" i="14"/>
  <c r="Z46" i="14"/>
  <c r="AL46" i="14" s="1"/>
  <c r="AX46" i="14"/>
  <c r="P46" i="14"/>
  <c r="Z47" i="14"/>
  <c r="AX47" i="14"/>
  <c r="P49" i="14"/>
  <c r="Z50" i="14"/>
  <c r="AL50" i="14" s="1"/>
  <c r="AX50" i="14"/>
  <c r="P50" i="14"/>
  <c r="Z49" i="14"/>
  <c r="AL49" i="14" s="1"/>
  <c r="AX49" i="14"/>
  <c r="P48" i="14"/>
  <c r="P47" i="14"/>
  <c r="AL47" i="14"/>
  <c r="Z36" i="14"/>
  <c r="AL36" i="14" s="1"/>
  <c r="AX36" i="14"/>
  <c r="P37" i="14"/>
  <c r="P39" i="14"/>
  <c r="Z38" i="14"/>
  <c r="AL38" i="14" s="1"/>
  <c r="AX38" i="14"/>
  <c r="Z40" i="14"/>
  <c r="AL40" i="14" s="1"/>
  <c r="AX40" i="14"/>
  <c r="Z37" i="14"/>
  <c r="AL37" i="14" s="1"/>
  <c r="AX37" i="14"/>
  <c r="P38" i="14"/>
  <c r="P36" i="14"/>
  <c r="Z39" i="14"/>
  <c r="AL39" i="14" s="1"/>
  <c r="AX39" i="14"/>
  <c r="P40" i="14"/>
  <c r="Z26" i="14"/>
  <c r="AL26" i="14" s="1"/>
  <c r="AX26" i="14"/>
  <c r="P27" i="14"/>
  <c r="P29" i="14"/>
  <c r="Z29" i="14"/>
  <c r="AL29" i="14" s="1"/>
  <c r="AX29" i="14"/>
  <c r="P30" i="14"/>
  <c r="Z27" i="14"/>
  <c r="AL27" i="14" s="1"/>
  <c r="AX27" i="14"/>
  <c r="P28" i="14"/>
  <c r="Z28" i="14"/>
  <c r="AL28" i="14" s="1"/>
  <c r="AX28" i="14"/>
  <c r="Z30" i="14"/>
  <c r="AL30" i="14" s="1"/>
  <c r="AX30" i="14"/>
  <c r="P26" i="14"/>
  <c r="Z18" i="14"/>
  <c r="AL18" i="14" s="1"/>
  <c r="AX18" i="14"/>
  <c r="Z17" i="14"/>
  <c r="AL17" i="14" s="1"/>
  <c r="AX17" i="14"/>
  <c r="O16" i="14"/>
  <c r="AK16" i="14"/>
  <c r="AC9" i="14"/>
  <c r="AO9" i="14" s="1"/>
  <c r="BA9" i="14"/>
  <c r="AD9" i="14" s="1"/>
  <c r="AP9" i="14" s="1"/>
  <c r="Z19" i="14"/>
  <c r="AX19" i="14"/>
  <c r="P17" i="14"/>
  <c r="R10" i="14"/>
  <c r="AB6" i="14"/>
  <c r="AN6" i="14" s="1"/>
  <c r="AZ6" i="14"/>
  <c r="P20" i="14"/>
  <c r="P19" i="14"/>
  <c r="AL19" i="14"/>
  <c r="AC7" i="14"/>
  <c r="BA7" i="14"/>
  <c r="AD7" i="14" s="1"/>
  <c r="AO7" i="14"/>
  <c r="S7" i="14"/>
  <c r="P18" i="14"/>
  <c r="Z10" i="14"/>
  <c r="AL10" i="14" s="1"/>
  <c r="AX10" i="14"/>
  <c r="Z20" i="14"/>
  <c r="AL20" i="14" s="1"/>
  <c r="AX20" i="14"/>
  <c r="Z16" i="14"/>
  <c r="AX16" i="14"/>
  <c r="S6" i="14"/>
  <c r="Z61" i="6"/>
  <c r="AL61" i="6" s="1"/>
  <c r="AX61" i="6"/>
  <c r="P60" i="6"/>
  <c r="Z60" i="6"/>
  <c r="AL60" i="6" s="1"/>
  <c r="AX60" i="6"/>
  <c r="P61" i="6"/>
  <c r="Z58" i="6"/>
  <c r="AL58" i="6" s="1"/>
  <c r="AX58" i="6"/>
  <c r="Z62" i="6"/>
  <c r="AL62" i="6" s="1"/>
  <c r="AX62" i="6"/>
  <c r="P59" i="6"/>
  <c r="P63" i="6"/>
  <c r="Z59" i="6"/>
  <c r="AL59" i="6" s="1"/>
  <c r="AX59" i="6"/>
  <c r="Z63" i="6"/>
  <c r="AL63" i="6" s="1"/>
  <c r="AX63" i="6"/>
  <c r="P58" i="6"/>
  <c r="P62" i="6"/>
  <c r="Z51" i="6"/>
  <c r="AL51" i="6" s="1"/>
  <c r="AX51" i="6"/>
  <c r="P50" i="6"/>
  <c r="P49" i="6"/>
  <c r="P53" i="6"/>
  <c r="Z53" i="6"/>
  <c r="AL53" i="6" s="1"/>
  <c r="AX53" i="6"/>
  <c r="Z50" i="6"/>
  <c r="AL50" i="6" s="1"/>
  <c r="AX50" i="6"/>
  <c r="P48" i="6"/>
  <c r="Z49" i="6"/>
  <c r="AL49" i="6" s="1"/>
  <c r="AX49" i="6"/>
  <c r="P52" i="6"/>
  <c r="Z52" i="6"/>
  <c r="AL52" i="6" s="1"/>
  <c r="AX52" i="6"/>
  <c r="Z48" i="6"/>
  <c r="AL48" i="6" s="1"/>
  <c r="AX48" i="6"/>
  <c r="P51" i="6"/>
  <c r="Z42" i="6"/>
  <c r="AX42" i="6"/>
  <c r="Z43" i="6"/>
  <c r="AX43" i="6"/>
  <c r="P41" i="6"/>
  <c r="Z38" i="6"/>
  <c r="AX38" i="6"/>
  <c r="Z41" i="6"/>
  <c r="AL41" i="6" s="1"/>
  <c r="AX41" i="6"/>
  <c r="AK42" i="6"/>
  <c r="O42" i="6"/>
  <c r="AK43" i="6"/>
  <c r="O43" i="6"/>
  <c r="Z40" i="6"/>
  <c r="AL40" i="6" s="1"/>
  <c r="AX40" i="6"/>
  <c r="P40" i="6"/>
  <c r="P39" i="6"/>
  <c r="Z39" i="6"/>
  <c r="AL39" i="6" s="1"/>
  <c r="AX39" i="6"/>
  <c r="P38" i="6"/>
  <c r="AL38" i="6"/>
  <c r="Z31" i="6"/>
  <c r="AL31" i="6" s="1"/>
  <c r="AX31" i="6"/>
  <c r="P30" i="6"/>
  <c r="Z30" i="6"/>
  <c r="AL30" i="6" s="1"/>
  <c r="AX30" i="6"/>
  <c r="P31" i="6"/>
  <c r="Z28" i="6"/>
  <c r="AX28" i="6"/>
  <c r="Z32" i="6"/>
  <c r="AL32" i="6" s="1"/>
  <c r="AX32" i="6"/>
  <c r="P29" i="6"/>
  <c r="AL29" i="6"/>
  <c r="P33" i="6"/>
  <c r="Z29" i="6"/>
  <c r="AX29" i="6"/>
  <c r="Z33" i="6"/>
  <c r="AL33" i="6" s="1"/>
  <c r="AX33" i="6"/>
  <c r="P28" i="6"/>
  <c r="AL28" i="6"/>
  <c r="P32" i="6"/>
  <c r="Z21" i="6"/>
  <c r="AL21" i="6" s="1"/>
  <c r="AX21" i="6"/>
  <c r="P20" i="6"/>
  <c r="Z20" i="6"/>
  <c r="AL20" i="6" s="1"/>
  <c r="AX20" i="6"/>
  <c r="P21" i="6"/>
  <c r="Z18" i="6"/>
  <c r="AL18" i="6" s="1"/>
  <c r="AX18" i="6"/>
  <c r="Z22" i="6"/>
  <c r="AX22" i="6"/>
  <c r="P19" i="6"/>
  <c r="P23" i="6"/>
  <c r="Z19" i="6"/>
  <c r="AL19" i="6" s="1"/>
  <c r="AX19" i="6"/>
  <c r="Z23" i="6"/>
  <c r="AL23" i="6" s="1"/>
  <c r="AX23" i="6"/>
  <c r="P18" i="6"/>
  <c r="P22" i="6"/>
  <c r="AL22" i="6"/>
  <c r="Z20" i="1"/>
  <c r="AL20" i="1" s="1"/>
  <c r="AX20" i="1"/>
  <c r="Z18" i="1"/>
  <c r="AL18" i="1" s="1"/>
  <c r="AX18" i="1"/>
  <c r="P21" i="1"/>
  <c r="Z21" i="1"/>
  <c r="AL21" i="1" s="1"/>
  <c r="AX21" i="1"/>
  <c r="P18" i="1"/>
  <c r="Z19" i="1"/>
  <c r="AX19" i="1"/>
  <c r="P20" i="1"/>
  <c r="P19" i="1"/>
  <c r="AL19" i="1"/>
  <c r="Z7" i="12"/>
  <c r="AX7" i="12"/>
  <c r="Z11" i="12"/>
  <c r="AX11" i="12"/>
  <c r="P10" i="12"/>
  <c r="Z10" i="12"/>
  <c r="AL10" i="12" s="1"/>
  <c r="AX10" i="12"/>
  <c r="P7" i="12"/>
  <c r="AL7" i="12"/>
  <c r="P11" i="12"/>
  <c r="AL11" i="12"/>
  <c r="Z8" i="12"/>
  <c r="AX8" i="12"/>
  <c r="P9" i="12"/>
  <c r="Z9" i="12"/>
  <c r="AL9" i="12" s="1"/>
  <c r="AX9" i="12"/>
  <c r="P8" i="12"/>
  <c r="AL8" i="12"/>
  <c r="Z7" i="11"/>
  <c r="AL7" i="11" s="1"/>
  <c r="AX7" i="11"/>
  <c r="P10" i="11"/>
  <c r="P8" i="11"/>
  <c r="Z9" i="11"/>
  <c r="AX9" i="11"/>
  <c r="Z8" i="11"/>
  <c r="AL8" i="11" s="1"/>
  <c r="AX8" i="11"/>
  <c r="P9" i="11"/>
  <c r="AL9" i="11"/>
  <c r="Z10" i="11"/>
  <c r="AL10" i="11" s="1"/>
  <c r="AX10" i="11"/>
  <c r="P7" i="11"/>
  <c r="Z7" i="10"/>
  <c r="AX7" i="10"/>
  <c r="P6" i="10"/>
  <c r="AL6" i="10"/>
  <c r="Z6" i="10"/>
  <c r="AX6" i="10"/>
  <c r="P7" i="10"/>
  <c r="AL7" i="10"/>
  <c r="Z8" i="10"/>
  <c r="AL8" i="10" s="1"/>
  <c r="AX8" i="10"/>
  <c r="P9" i="10"/>
  <c r="Z9" i="10"/>
  <c r="AL9" i="10" s="1"/>
  <c r="AX9" i="10"/>
  <c r="P8" i="10"/>
  <c r="Z7" i="13"/>
  <c r="AX7" i="13"/>
  <c r="P6" i="13"/>
  <c r="AL6" i="13"/>
  <c r="P10" i="13"/>
  <c r="Z6" i="13"/>
  <c r="AX6" i="13"/>
  <c r="Z10" i="13"/>
  <c r="AL10" i="13" s="1"/>
  <c r="AX10" i="13"/>
  <c r="P7" i="13"/>
  <c r="AL7" i="13"/>
  <c r="Z8" i="13"/>
  <c r="AL8" i="13" s="1"/>
  <c r="AX8" i="13"/>
  <c r="P9" i="13"/>
  <c r="Z9" i="13"/>
  <c r="AL9" i="13" s="1"/>
  <c r="AX9" i="13"/>
  <c r="P8" i="13"/>
  <c r="Z12" i="8"/>
  <c r="AL12" i="8" s="1"/>
  <c r="AX12" i="8"/>
  <c r="P9" i="8"/>
  <c r="Z10" i="8"/>
  <c r="AL10" i="8" s="1"/>
  <c r="AX10" i="8"/>
  <c r="Z8" i="8"/>
  <c r="AL8" i="8" s="1"/>
  <c r="AX8" i="8"/>
  <c r="Z13" i="8"/>
  <c r="AL13" i="8" s="1"/>
  <c r="AX13" i="8"/>
  <c r="P10" i="8"/>
  <c r="Z11" i="8"/>
  <c r="AL11" i="8" s="1"/>
  <c r="AX11" i="8"/>
  <c r="P13" i="8"/>
  <c r="P12" i="8"/>
  <c r="Z9" i="8"/>
  <c r="AL9" i="8" s="1"/>
  <c r="AX9" i="8"/>
  <c r="P8" i="8"/>
  <c r="P11" i="8"/>
  <c r="Z11" i="7"/>
  <c r="AX11" i="7"/>
  <c r="Z10" i="7"/>
  <c r="AX10" i="7"/>
  <c r="Z8" i="7"/>
  <c r="AX8" i="7"/>
  <c r="P9" i="7"/>
  <c r="P8" i="7"/>
  <c r="AL8" i="7"/>
  <c r="P11" i="7"/>
  <c r="AL11" i="7"/>
  <c r="P7" i="7"/>
  <c r="Z7" i="7"/>
  <c r="AL7" i="7" s="1"/>
  <c r="AX7" i="7"/>
  <c r="Z13" i="7"/>
  <c r="AX13" i="7"/>
  <c r="Z9" i="7"/>
  <c r="AL9" i="7" s="1"/>
  <c r="AX9" i="7"/>
  <c r="P10" i="7"/>
  <c r="AL10" i="7"/>
  <c r="P13" i="7"/>
  <c r="AL13" i="7"/>
  <c r="P12" i="7"/>
  <c r="Z12" i="7"/>
  <c r="AL12" i="7" s="1"/>
  <c r="AX12" i="7"/>
  <c r="Z11" i="9"/>
  <c r="AX11" i="9"/>
  <c r="P9" i="9"/>
  <c r="AL9" i="9"/>
  <c r="P13" i="9"/>
  <c r="AL13" i="9"/>
  <c r="P8" i="9"/>
  <c r="AL8" i="9"/>
  <c r="Z13" i="9"/>
  <c r="AX13" i="9"/>
  <c r="P12" i="9"/>
  <c r="AL12" i="9"/>
  <c r="Z9" i="9"/>
  <c r="AX9" i="9"/>
  <c r="Z8" i="9"/>
  <c r="AX8" i="9"/>
  <c r="Z12" i="9"/>
  <c r="AX12" i="9"/>
  <c r="P11" i="9"/>
  <c r="AL11" i="9"/>
  <c r="P10" i="9"/>
  <c r="Z10" i="9"/>
  <c r="AL10" i="9" s="1"/>
  <c r="AX10" i="9"/>
  <c r="Z11" i="6"/>
  <c r="AL11" i="6" s="1"/>
  <c r="AX11" i="6"/>
  <c r="P8" i="6"/>
  <c r="P11" i="6"/>
  <c r="Z9" i="6"/>
  <c r="AL9" i="6" s="1"/>
  <c r="AX9" i="6"/>
  <c r="Z12" i="6"/>
  <c r="AX12" i="6"/>
  <c r="P9" i="6"/>
  <c r="P10" i="6"/>
  <c r="P12" i="6"/>
  <c r="AL12" i="6"/>
  <c r="Z8" i="6"/>
  <c r="AL8" i="6" s="1"/>
  <c r="AX8" i="6"/>
  <c r="Z10" i="6"/>
  <c r="AL10" i="6" s="1"/>
  <c r="AX10" i="6"/>
  <c r="Z13" i="6"/>
  <c r="AL13" i="6" s="1"/>
  <c r="AX13" i="6"/>
  <c r="P13" i="6"/>
  <c r="Z11" i="1"/>
  <c r="AX11" i="1"/>
  <c r="P10" i="1"/>
  <c r="Z10" i="1"/>
  <c r="AL10" i="1" s="1"/>
  <c r="AX10" i="1"/>
  <c r="P11" i="1"/>
  <c r="AL11" i="1"/>
  <c r="Z9" i="1"/>
  <c r="AL9" i="1" s="1"/>
  <c r="AX9" i="1"/>
  <c r="P9" i="1"/>
  <c r="Z8" i="1"/>
  <c r="AL8" i="1" s="1"/>
  <c r="AX8" i="1"/>
  <c r="P8" i="1"/>
  <c r="Z21" i="5"/>
  <c r="AL21" i="5" s="1"/>
  <c r="AX21" i="5"/>
  <c r="P20" i="5"/>
  <c r="Z20" i="5"/>
  <c r="AL20" i="5" s="1"/>
  <c r="AX20" i="5"/>
  <c r="P21" i="5"/>
  <c r="Z18" i="5"/>
  <c r="AL18" i="5" s="1"/>
  <c r="AX18" i="5"/>
  <c r="Z22" i="5"/>
  <c r="AX22" i="5"/>
  <c r="P19" i="5"/>
  <c r="P23" i="5"/>
  <c r="Z19" i="5"/>
  <c r="AL19" i="5" s="1"/>
  <c r="AX19" i="5"/>
  <c r="Z23" i="5"/>
  <c r="AL23" i="5" s="1"/>
  <c r="AX23" i="5"/>
  <c r="P18" i="5"/>
  <c r="P22" i="5"/>
  <c r="AL22" i="5"/>
  <c r="P11" i="5"/>
  <c r="P13" i="5"/>
  <c r="Z12" i="5"/>
  <c r="AX12" i="5"/>
  <c r="P12" i="5"/>
  <c r="AL12" i="5"/>
  <c r="Z11" i="5"/>
  <c r="AL11" i="5" s="1"/>
  <c r="AX11" i="5"/>
  <c r="Z13" i="5"/>
  <c r="AL13" i="5" s="1"/>
  <c r="AX13" i="5"/>
  <c r="Z8" i="5"/>
  <c r="AL8" i="5" s="1"/>
  <c r="AX8" i="5"/>
  <c r="P8" i="5"/>
  <c r="Z10" i="5"/>
  <c r="AL10" i="5" s="1"/>
  <c r="AX10" i="5"/>
  <c r="P10" i="5"/>
  <c r="Z9" i="5"/>
  <c r="AL9" i="5" s="1"/>
  <c r="AX9" i="5"/>
  <c r="P9" i="5"/>
  <c r="Z59" i="15"/>
  <c r="AL59" i="15" s="1"/>
  <c r="AX59" i="15"/>
  <c r="Z57" i="15"/>
  <c r="AL57" i="15" s="1"/>
  <c r="AX57" i="15"/>
  <c r="P58" i="15"/>
  <c r="Z60" i="15"/>
  <c r="AL60" i="15" s="1"/>
  <c r="AX60" i="15"/>
  <c r="P56" i="15"/>
  <c r="Z56" i="15"/>
  <c r="AL56" i="15" s="1"/>
  <c r="AX56" i="15"/>
  <c r="P60" i="15"/>
  <c r="Z58" i="15"/>
  <c r="AL58" i="15" s="1"/>
  <c r="AX58" i="15"/>
  <c r="P59" i="15"/>
  <c r="P57" i="15"/>
  <c r="Z47" i="15"/>
  <c r="AX47" i="15"/>
  <c r="Z48" i="15"/>
  <c r="AL48" i="15" s="1"/>
  <c r="AX48" i="15"/>
  <c r="P48" i="15"/>
  <c r="Z50" i="15"/>
  <c r="AL50" i="15" s="1"/>
  <c r="AX50" i="15"/>
  <c r="P50" i="15"/>
  <c r="Z46" i="15"/>
  <c r="AL46" i="15" s="1"/>
  <c r="AX46" i="15"/>
  <c r="P47" i="15"/>
  <c r="AL47" i="15"/>
  <c r="Z49" i="15"/>
  <c r="AL49" i="15" s="1"/>
  <c r="AX49" i="15"/>
  <c r="P46" i="15"/>
  <c r="P49" i="15"/>
  <c r="O38" i="15"/>
  <c r="AK38" i="15"/>
  <c r="Z40" i="15"/>
  <c r="AL40" i="15" s="1"/>
  <c r="AX40" i="15"/>
  <c r="Z39" i="15"/>
  <c r="AX39" i="15"/>
  <c r="Z36" i="15"/>
  <c r="AL36" i="15" s="1"/>
  <c r="AX36" i="15"/>
  <c r="P39" i="15"/>
  <c r="AL39" i="15"/>
  <c r="AK37" i="15"/>
  <c r="O37" i="15"/>
  <c r="P36" i="15"/>
  <c r="Z37" i="15"/>
  <c r="AX37" i="15"/>
  <c r="P40" i="15"/>
  <c r="Z38" i="15"/>
  <c r="AX38" i="15"/>
  <c r="Z28" i="15"/>
  <c r="AX28" i="15"/>
  <c r="P28" i="15"/>
  <c r="AL28" i="15"/>
  <c r="P29" i="15"/>
  <c r="Z29" i="15"/>
  <c r="AL29" i="15" s="1"/>
  <c r="AX29" i="15"/>
  <c r="P27" i="15"/>
  <c r="Z27" i="15"/>
  <c r="AL27" i="15" s="1"/>
  <c r="AX27" i="15"/>
  <c r="P26" i="15"/>
  <c r="Z26" i="15"/>
  <c r="AL26" i="15" s="1"/>
  <c r="AX26" i="15"/>
  <c r="Z30" i="15"/>
  <c r="AX30" i="15"/>
  <c r="P30" i="15"/>
  <c r="AL30" i="15"/>
  <c r="Z17" i="15"/>
  <c r="AL17" i="15" s="1"/>
  <c r="AX17" i="15"/>
  <c r="P18" i="15"/>
  <c r="Z20" i="15"/>
  <c r="AL20" i="15" s="1"/>
  <c r="AX20" i="15"/>
  <c r="P17" i="15"/>
  <c r="Z18" i="15"/>
  <c r="AL18" i="15" s="1"/>
  <c r="AX18" i="15"/>
  <c r="P19" i="15"/>
  <c r="Z19" i="15"/>
  <c r="AL19" i="15" s="1"/>
  <c r="AX19" i="15"/>
  <c r="P20" i="15"/>
  <c r="R119" i="14" l="1"/>
  <c r="R116" i="14"/>
  <c r="AY119" i="14"/>
  <c r="AA119" i="14"/>
  <c r="AM119" i="14" s="1"/>
  <c r="AY118" i="14"/>
  <c r="AA118" i="14"/>
  <c r="AM118" i="14" s="1"/>
  <c r="R118" i="14"/>
  <c r="AY117" i="14"/>
  <c r="AA117" i="14"/>
  <c r="AM117" i="14" s="1"/>
  <c r="AY116" i="14"/>
  <c r="AA116" i="14"/>
  <c r="AM116" i="14" s="1"/>
  <c r="R117" i="14"/>
  <c r="R120" i="14"/>
  <c r="AY120" i="14"/>
  <c r="AA120" i="14"/>
  <c r="AM120" i="14" s="1"/>
  <c r="R107" i="14"/>
  <c r="AY110" i="14"/>
  <c r="AA110" i="14"/>
  <c r="AM110" i="14" s="1"/>
  <c r="AY109" i="14"/>
  <c r="AA109" i="14"/>
  <c r="AM109" i="14" s="1"/>
  <c r="AY106" i="14"/>
  <c r="AA106" i="14"/>
  <c r="AM106" i="14" s="1"/>
  <c r="R110" i="14"/>
  <c r="R108" i="14"/>
  <c r="AY107" i="14"/>
  <c r="AA107" i="14"/>
  <c r="AM107" i="14" s="1"/>
  <c r="R109" i="14"/>
  <c r="R106" i="14"/>
  <c r="AY108" i="14"/>
  <c r="AA108" i="14"/>
  <c r="AM108" i="14" s="1"/>
  <c r="AY96" i="14"/>
  <c r="AA96" i="14"/>
  <c r="AM96" i="14" s="1"/>
  <c r="R96" i="14"/>
  <c r="AY97" i="14"/>
  <c r="AA97" i="14"/>
  <c r="AM97" i="14" s="1"/>
  <c r="AY100" i="14"/>
  <c r="AA100" i="14"/>
  <c r="AM100" i="14" s="1"/>
  <c r="R97" i="14"/>
  <c r="R100" i="14"/>
  <c r="AY99" i="14"/>
  <c r="AA99" i="14"/>
  <c r="AM99" i="14" s="1"/>
  <c r="R98" i="14"/>
  <c r="R99" i="14"/>
  <c r="AY98" i="14"/>
  <c r="AA98" i="14"/>
  <c r="AM98" i="14" s="1"/>
  <c r="AA87" i="14"/>
  <c r="AM87" i="14" s="1"/>
  <c r="AY87" i="14"/>
  <c r="R89" i="14"/>
  <c r="R87" i="14"/>
  <c r="AY86" i="14"/>
  <c r="AA86" i="14"/>
  <c r="AM86" i="14" s="1"/>
  <c r="R90" i="14"/>
  <c r="S86" i="14"/>
  <c r="AY89" i="14"/>
  <c r="AA89" i="14"/>
  <c r="AM89" i="14" s="1"/>
  <c r="R88" i="14"/>
  <c r="AY90" i="14"/>
  <c r="AA90" i="14"/>
  <c r="AM90" i="14" s="1"/>
  <c r="AY88" i="14"/>
  <c r="AA88" i="14"/>
  <c r="AM88" i="14" s="1"/>
  <c r="R79" i="14"/>
  <c r="AB78" i="14"/>
  <c r="AN78" i="14" s="1"/>
  <c r="AZ78" i="14"/>
  <c r="AB79" i="14"/>
  <c r="AN79" i="14" s="1"/>
  <c r="AZ79" i="14"/>
  <c r="AB76" i="14"/>
  <c r="AN76" i="14" s="1"/>
  <c r="AZ76" i="14"/>
  <c r="R78" i="14"/>
  <c r="R80" i="14"/>
  <c r="AB77" i="14"/>
  <c r="AN77" i="14" s="1"/>
  <c r="AZ77" i="14"/>
  <c r="R76" i="14"/>
  <c r="R77" i="14"/>
  <c r="AB80" i="14"/>
  <c r="AN80" i="14" s="1"/>
  <c r="AZ80" i="14"/>
  <c r="AY17" i="12"/>
  <c r="AA17" i="12"/>
  <c r="AM17" i="12" s="1"/>
  <c r="AY18" i="12"/>
  <c r="AA18" i="12"/>
  <c r="AM18" i="12" s="1"/>
  <c r="Q17" i="12"/>
  <c r="Q18" i="12"/>
  <c r="AY19" i="12"/>
  <c r="AA19" i="12"/>
  <c r="AM19" i="12" s="1"/>
  <c r="AY21" i="12"/>
  <c r="AA21" i="12"/>
  <c r="AM21" i="12" s="1"/>
  <c r="AY20" i="12"/>
  <c r="AA20" i="12"/>
  <c r="Q19" i="12"/>
  <c r="Q20" i="12"/>
  <c r="AM20" i="12"/>
  <c r="Q21" i="12"/>
  <c r="AY38" i="11"/>
  <c r="AA38" i="11"/>
  <c r="AM38" i="11" s="1"/>
  <c r="AY37" i="11"/>
  <c r="AA37" i="11"/>
  <c r="AM37" i="11" s="1"/>
  <c r="AY39" i="11"/>
  <c r="AA39" i="11"/>
  <c r="Q37" i="11"/>
  <c r="AY40" i="11"/>
  <c r="AA40" i="11"/>
  <c r="AM40" i="11" s="1"/>
  <c r="Q38" i="11"/>
  <c r="Q40" i="11"/>
  <c r="Q39" i="11"/>
  <c r="AM39" i="11"/>
  <c r="Q29" i="11"/>
  <c r="Q28" i="11"/>
  <c r="AY30" i="11"/>
  <c r="AA30" i="11"/>
  <c r="AM30" i="11" s="1"/>
  <c r="AY28" i="11"/>
  <c r="AA28" i="11"/>
  <c r="AM28" i="11" s="1"/>
  <c r="AY29" i="11"/>
  <c r="AA29" i="11"/>
  <c r="AM29" i="11" s="1"/>
  <c r="AY27" i="11"/>
  <c r="AA27" i="11"/>
  <c r="AM27" i="11" s="1"/>
  <c r="Q27" i="11"/>
  <c r="Q30" i="11"/>
  <c r="AY18" i="11"/>
  <c r="AA18" i="11"/>
  <c r="AM18" i="11" s="1"/>
  <c r="AY17" i="11"/>
  <c r="AA17" i="11"/>
  <c r="AM17" i="11" s="1"/>
  <c r="AY19" i="11"/>
  <c r="AA19" i="11"/>
  <c r="AM19" i="11" s="1"/>
  <c r="Q17" i="11"/>
  <c r="AY20" i="11"/>
  <c r="AA20" i="11"/>
  <c r="AM20" i="11" s="1"/>
  <c r="Q18" i="11"/>
  <c r="Q20" i="11"/>
  <c r="Q19" i="11"/>
  <c r="AY39" i="10"/>
  <c r="AA39" i="10"/>
  <c r="AY36" i="10"/>
  <c r="AA36" i="10"/>
  <c r="AM36" i="10" s="1"/>
  <c r="Q38" i="10"/>
  <c r="Q37" i="10"/>
  <c r="AY38" i="10"/>
  <c r="AA38" i="10"/>
  <c r="AM38" i="10" s="1"/>
  <c r="AY37" i="10"/>
  <c r="AA37" i="10"/>
  <c r="AM37" i="10" s="1"/>
  <c r="Q39" i="10"/>
  <c r="AM39" i="10"/>
  <c r="Q36" i="10"/>
  <c r="Q27" i="10"/>
  <c r="AY27" i="10"/>
  <c r="AA27" i="10"/>
  <c r="AM27" i="10" s="1"/>
  <c r="AY28" i="10"/>
  <c r="AA28" i="10"/>
  <c r="Q26" i="10"/>
  <c r="AY29" i="10"/>
  <c r="AA29" i="10"/>
  <c r="AM29" i="10" s="1"/>
  <c r="Q28" i="10"/>
  <c r="AM28" i="10"/>
  <c r="AY26" i="10"/>
  <c r="AA26" i="10"/>
  <c r="AM26" i="10" s="1"/>
  <c r="Q29" i="10"/>
  <c r="AY19" i="10"/>
  <c r="AA19" i="10"/>
  <c r="AM19" i="10" s="1"/>
  <c r="AY16" i="10"/>
  <c r="AA16" i="10"/>
  <c r="AM16" i="10" s="1"/>
  <c r="Q18" i="10"/>
  <c r="Q17" i="10"/>
  <c r="AY18" i="10"/>
  <c r="AA18" i="10"/>
  <c r="AM18" i="10" s="1"/>
  <c r="AY17" i="10"/>
  <c r="AA17" i="10"/>
  <c r="AM17" i="10" s="1"/>
  <c r="Q19" i="10"/>
  <c r="Q16" i="10"/>
  <c r="AY18" i="13"/>
  <c r="AA18" i="13"/>
  <c r="AM18" i="13" s="1"/>
  <c r="AY17" i="13"/>
  <c r="AA17" i="13"/>
  <c r="AY19" i="13"/>
  <c r="AA19" i="13"/>
  <c r="Q16" i="13"/>
  <c r="Q17" i="13"/>
  <c r="AM17" i="13"/>
  <c r="AY20" i="13"/>
  <c r="AA20" i="13"/>
  <c r="AM20" i="13" s="1"/>
  <c r="AY16" i="13"/>
  <c r="AA16" i="13"/>
  <c r="AM16" i="13" s="1"/>
  <c r="Q18" i="13"/>
  <c r="Q20" i="13"/>
  <c r="Q19" i="13"/>
  <c r="AM19" i="13"/>
  <c r="AY83" i="9"/>
  <c r="AA83" i="9"/>
  <c r="AM83" i="9" s="1"/>
  <c r="AY82" i="9"/>
  <c r="AA82" i="9"/>
  <c r="AM82" i="9" s="1"/>
  <c r="AY80" i="9"/>
  <c r="AA80" i="9"/>
  <c r="AM80" i="9" s="1"/>
  <c r="AY81" i="9"/>
  <c r="AA81" i="9"/>
  <c r="AM81" i="9" s="1"/>
  <c r="Q82" i="9"/>
  <c r="Q83" i="9"/>
  <c r="Q81" i="9"/>
  <c r="Q80" i="9"/>
  <c r="AY79" i="9"/>
  <c r="AA79" i="9"/>
  <c r="AM79" i="9" s="1"/>
  <c r="AY78" i="9"/>
  <c r="AA78" i="9"/>
  <c r="AM78" i="9" s="1"/>
  <c r="Q78" i="9"/>
  <c r="Q79" i="9"/>
  <c r="AA73" i="9"/>
  <c r="AY73" i="9"/>
  <c r="AY69" i="9"/>
  <c r="AA69" i="9"/>
  <c r="AM69" i="9" s="1"/>
  <c r="AY72" i="9"/>
  <c r="AA72" i="9"/>
  <c r="AY68" i="9"/>
  <c r="AA68" i="9"/>
  <c r="AM68" i="9" s="1"/>
  <c r="Q70" i="9"/>
  <c r="Q69" i="9"/>
  <c r="Q72" i="9"/>
  <c r="AM72" i="9"/>
  <c r="AY71" i="9"/>
  <c r="AA71" i="9"/>
  <c r="AM71" i="9" s="1"/>
  <c r="AY70" i="9"/>
  <c r="AA70" i="9"/>
  <c r="AM70" i="9" s="1"/>
  <c r="P73" i="9"/>
  <c r="AL73" i="9"/>
  <c r="Q71" i="9"/>
  <c r="Q68" i="9"/>
  <c r="AA60" i="9"/>
  <c r="AM60" i="9" s="1"/>
  <c r="AY60" i="9"/>
  <c r="AA59" i="9"/>
  <c r="AM59" i="9" s="1"/>
  <c r="AY59" i="9"/>
  <c r="AA63" i="9"/>
  <c r="AM63" i="9" s="1"/>
  <c r="AY63" i="9"/>
  <c r="R59" i="9"/>
  <c r="R58" i="9"/>
  <c r="AA61" i="9"/>
  <c r="AM61" i="9" s="1"/>
  <c r="AY61" i="9"/>
  <c r="AA58" i="9"/>
  <c r="AM58" i="9" s="1"/>
  <c r="AY58" i="9"/>
  <c r="AA62" i="9"/>
  <c r="AM62" i="9" s="1"/>
  <c r="AY62" i="9"/>
  <c r="R61" i="9"/>
  <c r="R60" i="9"/>
  <c r="Q62" i="9"/>
  <c r="R63" i="9"/>
  <c r="AY48" i="9"/>
  <c r="AA48" i="9"/>
  <c r="AY49" i="9"/>
  <c r="AA49" i="9"/>
  <c r="AM49" i="9" s="1"/>
  <c r="Q52" i="9"/>
  <c r="Q51" i="9"/>
  <c r="Q49" i="9"/>
  <c r="AY53" i="9"/>
  <c r="AA53" i="9"/>
  <c r="AM53" i="9" s="1"/>
  <c r="AY52" i="9"/>
  <c r="AA52" i="9"/>
  <c r="AM52" i="9" s="1"/>
  <c r="AY51" i="9"/>
  <c r="AA51" i="9"/>
  <c r="AM51" i="9" s="1"/>
  <c r="AY50" i="9"/>
  <c r="AA50" i="9"/>
  <c r="Q48" i="9"/>
  <c r="AM48" i="9"/>
  <c r="Q53" i="9"/>
  <c r="Q50" i="9"/>
  <c r="AM50" i="9"/>
  <c r="Q39" i="9"/>
  <c r="AY43" i="9"/>
  <c r="AA43" i="9"/>
  <c r="AY38" i="9"/>
  <c r="AA38" i="9"/>
  <c r="AY40" i="9"/>
  <c r="AA40" i="9"/>
  <c r="AM40" i="9" s="1"/>
  <c r="AY42" i="9"/>
  <c r="AA42" i="9"/>
  <c r="Q38" i="9"/>
  <c r="AM38" i="9"/>
  <c r="AY39" i="9"/>
  <c r="AA39" i="9"/>
  <c r="AM39" i="9" s="1"/>
  <c r="AY41" i="9"/>
  <c r="AA41" i="9"/>
  <c r="AM41" i="9" s="1"/>
  <c r="Q40" i="9"/>
  <c r="Q42" i="9"/>
  <c r="AM42" i="9"/>
  <c r="Q41" i="9"/>
  <c r="Q43" i="9"/>
  <c r="AM43" i="9"/>
  <c r="AY33" i="9"/>
  <c r="AA33" i="9"/>
  <c r="AM33" i="9" s="1"/>
  <c r="AY32" i="9"/>
  <c r="AA32" i="9"/>
  <c r="AM32" i="9" s="1"/>
  <c r="AY30" i="9"/>
  <c r="AA30" i="9"/>
  <c r="AY31" i="9"/>
  <c r="AA31" i="9"/>
  <c r="AM31" i="9" s="1"/>
  <c r="Q32" i="9"/>
  <c r="Q33" i="9"/>
  <c r="Q31" i="9"/>
  <c r="Q30" i="9"/>
  <c r="AM30" i="9"/>
  <c r="AY29" i="9"/>
  <c r="AA29" i="9"/>
  <c r="AM29" i="9" s="1"/>
  <c r="AY28" i="9"/>
  <c r="AA28" i="9"/>
  <c r="AM28" i="9" s="1"/>
  <c r="Q28" i="9"/>
  <c r="Q29" i="9"/>
  <c r="AY22" i="9"/>
  <c r="AA22" i="9"/>
  <c r="AM22" i="9" s="1"/>
  <c r="AY21" i="9"/>
  <c r="AA21" i="9"/>
  <c r="AM21" i="9" s="1"/>
  <c r="Q22" i="9"/>
  <c r="Q23" i="9"/>
  <c r="Q21" i="9"/>
  <c r="Q20" i="9"/>
  <c r="AY23" i="9"/>
  <c r="AA23" i="9"/>
  <c r="AM23" i="9" s="1"/>
  <c r="AY19" i="9"/>
  <c r="AA19" i="9"/>
  <c r="AY18" i="9"/>
  <c r="AA18" i="9"/>
  <c r="AM18" i="9" s="1"/>
  <c r="AY20" i="9"/>
  <c r="AA20" i="9"/>
  <c r="AM20" i="9" s="1"/>
  <c r="Q18" i="9"/>
  <c r="Q19" i="9"/>
  <c r="AM19" i="9"/>
  <c r="AY43" i="8"/>
  <c r="AA43" i="8"/>
  <c r="AY42" i="8"/>
  <c r="AA42" i="8"/>
  <c r="AM42" i="8" s="1"/>
  <c r="AY40" i="8"/>
  <c r="AA40" i="8"/>
  <c r="AY41" i="8"/>
  <c r="AA41" i="8"/>
  <c r="AM41" i="8" s="1"/>
  <c r="Q42" i="8"/>
  <c r="Q43" i="8"/>
  <c r="AM43" i="8"/>
  <c r="Q41" i="8"/>
  <c r="Q40" i="8"/>
  <c r="AM40" i="8"/>
  <c r="AY39" i="8"/>
  <c r="AA39" i="8"/>
  <c r="AM39" i="8" s="1"/>
  <c r="AY38" i="8"/>
  <c r="AA38" i="8"/>
  <c r="AM38" i="8" s="1"/>
  <c r="Q38" i="8"/>
  <c r="Q39" i="8"/>
  <c r="P33" i="8"/>
  <c r="AL33" i="8"/>
  <c r="BA28" i="8"/>
  <c r="AD28" i="8" s="1"/>
  <c r="AC28" i="8"/>
  <c r="Q30" i="8"/>
  <c r="AM30" i="8"/>
  <c r="BA30" i="8"/>
  <c r="AD30" i="8" s="1"/>
  <c r="AC30" i="8"/>
  <c r="Q28" i="8"/>
  <c r="AM28" i="8"/>
  <c r="P32" i="8"/>
  <c r="AL32" i="8"/>
  <c r="AY32" i="8"/>
  <c r="AA32" i="8"/>
  <c r="AA33" i="8"/>
  <c r="AY33" i="8"/>
  <c r="BA31" i="8"/>
  <c r="AD31" i="8" s="1"/>
  <c r="AC31" i="8"/>
  <c r="BA29" i="8"/>
  <c r="AD29" i="8" s="1"/>
  <c r="AC29" i="8"/>
  <c r="Q29" i="8"/>
  <c r="AM29" i="8"/>
  <c r="Q31" i="8"/>
  <c r="AM31" i="8"/>
  <c r="AY23" i="8"/>
  <c r="AA23" i="8"/>
  <c r="AY22" i="8"/>
  <c r="AA22" i="8"/>
  <c r="AM22" i="8" s="1"/>
  <c r="AY20" i="8"/>
  <c r="AA20" i="8"/>
  <c r="AY21" i="8"/>
  <c r="AA21" i="8"/>
  <c r="AM21" i="8" s="1"/>
  <c r="Q22" i="8"/>
  <c r="Q23" i="8"/>
  <c r="AM23" i="8"/>
  <c r="Q21" i="8"/>
  <c r="Q20" i="8"/>
  <c r="AM20" i="8"/>
  <c r="AY19" i="8"/>
  <c r="AA19" i="8"/>
  <c r="AM19" i="8" s="1"/>
  <c r="AY18" i="8"/>
  <c r="AA18" i="8"/>
  <c r="AM18" i="8" s="1"/>
  <c r="Q18" i="8"/>
  <c r="Q19" i="8"/>
  <c r="AY117" i="7"/>
  <c r="AA117" i="7"/>
  <c r="AM117" i="7" s="1"/>
  <c r="AY118" i="7"/>
  <c r="AA118" i="7"/>
  <c r="AM118" i="7" s="1"/>
  <c r="Q117" i="7"/>
  <c r="Q118" i="7"/>
  <c r="AY119" i="7"/>
  <c r="AA119" i="7"/>
  <c r="AY121" i="7"/>
  <c r="AA121" i="7"/>
  <c r="AY120" i="7"/>
  <c r="AA120" i="7"/>
  <c r="Q119" i="7"/>
  <c r="AM119" i="7"/>
  <c r="Q120" i="7"/>
  <c r="AM120" i="7"/>
  <c r="Q121" i="7"/>
  <c r="AM121" i="7"/>
  <c r="AY107" i="7"/>
  <c r="AA107" i="7"/>
  <c r="AM107" i="7" s="1"/>
  <c r="AY108" i="7"/>
  <c r="AA108" i="7"/>
  <c r="AM108" i="7" s="1"/>
  <c r="Q107" i="7"/>
  <c r="Q108" i="7"/>
  <c r="AY109" i="7"/>
  <c r="AA109" i="7"/>
  <c r="AY111" i="7"/>
  <c r="AA111" i="7"/>
  <c r="AY110" i="7"/>
  <c r="AA110" i="7"/>
  <c r="Q109" i="7"/>
  <c r="AM109" i="7"/>
  <c r="Q110" i="7"/>
  <c r="AM110" i="7"/>
  <c r="Q111" i="7"/>
  <c r="AM111" i="7"/>
  <c r="AY97" i="7"/>
  <c r="AA97" i="7"/>
  <c r="AM97" i="7" s="1"/>
  <c r="AY98" i="7"/>
  <c r="AA98" i="7"/>
  <c r="AM98" i="7" s="1"/>
  <c r="Q97" i="7"/>
  <c r="Q98" i="7"/>
  <c r="AY99" i="7"/>
  <c r="AA99" i="7"/>
  <c r="AM99" i="7" s="1"/>
  <c r="AY101" i="7"/>
  <c r="AA101" i="7"/>
  <c r="AM101" i="7" s="1"/>
  <c r="AY100" i="7"/>
  <c r="AA100" i="7"/>
  <c r="Q99" i="7"/>
  <c r="Q100" i="7"/>
  <c r="AM100" i="7"/>
  <c r="Q101" i="7"/>
  <c r="AY87" i="7"/>
  <c r="AA87" i="7"/>
  <c r="AM87" i="7" s="1"/>
  <c r="AY88" i="7"/>
  <c r="AA88" i="7"/>
  <c r="AM88" i="7" s="1"/>
  <c r="Q87" i="7"/>
  <c r="Q88" i="7"/>
  <c r="AY89" i="7"/>
  <c r="AA89" i="7"/>
  <c r="AM89" i="7" s="1"/>
  <c r="AY91" i="7"/>
  <c r="AA91" i="7"/>
  <c r="AY90" i="7"/>
  <c r="AA90" i="7"/>
  <c r="Q89" i="7"/>
  <c r="Q90" i="7"/>
  <c r="AM90" i="7"/>
  <c r="Q91" i="7"/>
  <c r="AM91" i="7"/>
  <c r="AY77" i="7"/>
  <c r="AA77" i="7"/>
  <c r="AM77" i="7" s="1"/>
  <c r="AY78" i="7"/>
  <c r="AA78" i="7"/>
  <c r="AM78" i="7" s="1"/>
  <c r="Q77" i="7"/>
  <c r="Q78" i="7"/>
  <c r="AY79" i="7"/>
  <c r="AA79" i="7"/>
  <c r="AM79" i="7" s="1"/>
  <c r="AY81" i="7"/>
  <c r="AA81" i="7"/>
  <c r="AY80" i="7"/>
  <c r="AA80" i="7"/>
  <c r="Q79" i="7"/>
  <c r="Q80" i="7"/>
  <c r="AM80" i="7"/>
  <c r="Q81" i="7"/>
  <c r="AM81" i="7"/>
  <c r="AY67" i="7"/>
  <c r="AA67" i="7"/>
  <c r="AM67" i="7" s="1"/>
  <c r="AY68" i="7"/>
  <c r="AA68" i="7"/>
  <c r="AM68" i="7" s="1"/>
  <c r="Q67" i="7"/>
  <c r="Q68" i="7"/>
  <c r="AY69" i="7"/>
  <c r="AA69" i="7"/>
  <c r="AM69" i="7" s="1"/>
  <c r="AY71" i="7"/>
  <c r="AA71" i="7"/>
  <c r="AM71" i="7" s="1"/>
  <c r="AY70" i="7"/>
  <c r="AA70" i="7"/>
  <c r="AM70" i="7" s="1"/>
  <c r="Q69" i="7"/>
  <c r="Q70" i="7"/>
  <c r="Q71" i="7"/>
  <c r="AY58" i="7"/>
  <c r="AA58" i="7"/>
  <c r="AM58" i="7" s="1"/>
  <c r="Q57" i="7"/>
  <c r="Q58" i="7"/>
  <c r="AY59" i="7"/>
  <c r="AA59" i="7"/>
  <c r="AY61" i="7"/>
  <c r="AA61" i="7"/>
  <c r="AY60" i="7"/>
  <c r="AA60" i="7"/>
  <c r="AM60" i="7" s="1"/>
  <c r="AY57" i="7"/>
  <c r="AA57" i="7"/>
  <c r="AM57" i="7" s="1"/>
  <c r="Q59" i="7"/>
  <c r="AM59" i="7"/>
  <c r="Q60" i="7"/>
  <c r="Q61" i="7"/>
  <c r="AM61" i="7"/>
  <c r="Q49" i="7"/>
  <c r="AY47" i="7"/>
  <c r="AA47" i="7"/>
  <c r="AM47" i="7" s="1"/>
  <c r="AY50" i="7"/>
  <c r="AA50" i="7"/>
  <c r="AM50" i="7" s="1"/>
  <c r="AY51" i="7"/>
  <c r="AA51" i="7"/>
  <c r="Q48" i="7"/>
  <c r="AY49" i="7"/>
  <c r="AA49" i="7"/>
  <c r="AM49" i="7" s="1"/>
  <c r="AY48" i="7"/>
  <c r="AA48" i="7"/>
  <c r="AM48" i="7" s="1"/>
  <c r="Q47" i="7"/>
  <c r="Q51" i="7"/>
  <c r="AM51" i="7"/>
  <c r="Q50" i="7"/>
  <c r="AY37" i="7"/>
  <c r="AA37" i="7"/>
  <c r="AM37" i="7" s="1"/>
  <c r="AY38" i="7"/>
  <c r="AA38" i="7"/>
  <c r="AM38" i="7" s="1"/>
  <c r="Q37" i="7"/>
  <c r="Q38" i="7"/>
  <c r="AY39" i="7"/>
  <c r="AA39" i="7"/>
  <c r="AM39" i="7" s="1"/>
  <c r="AY41" i="7"/>
  <c r="AA41" i="7"/>
  <c r="AM41" i="7" s="1"/>
  <c r="AY40" i="7"/>
  <c r="AA40" i="7"/>
  <c r="Q39" i="7"/>
  <c r="Q40" i="7"/>
  <c r="AM40" i="7"/>
  <c r="Q41" i="7"/>
  <c r="AY27" i="7"/>
  <c r="AA27" i="7"/>
  <c r="AM27" i="7" s="1"/>
  <c r="AY28" i="7"/>
  <c r="AA28" i="7"/>
  <c r="AM28" i="7" s="1"/>
  <c r="Q27" i="7"/>
  <c r="Q28" i="7"/>
  <c r="AY29" i="7"/>
  <c r="AA29" i="7"/>
  <c r="AM29" i="7" s="1"/>
  <c r="AY31" i="7"/>
  <c r="AA31" i="7"/>
  <c r="AM31" i="7" s="1"/>
  <c r="AY30" i="7"/>
  <c r="AA30" i="7"/>
  <c r="AM30" i="7" s="1"/>
  <c r="Q29" i="7"/>
  <c r="Q30" i="7"/>
  <c r="Q31" i="7"/>
  <c r="AY16" i="7"/>
  <c r="AY17" i="7"/>
  <c r="AA17" i="7"/>
  <c r="AM17" i="7" s="1"/>
  <c r="AY18" i="7"/>
  <c r="AA18" i="7"/>
  <c r="AM18" i="7" s="1"/>
  <c r="Q17" i="7"/>
  <c r="Q18" i="7"/>
  <c r="AY19" i="7"/>
  <c r="AA19" i="7"/>
  <c r="AM19" i="7" s="1"/>
  <c r="AY21" i="7"/>
  <c r="AA21" i="7"/>
  <c r="AM21" i="7" s="1"/>
  <c r="AY20" i="7"/>
  <c r="AA20" i="7"/>
  <c r="Q19" i="7"/>
  <c r="Q20" i="7"/>
  <c r="AM20" i="7"/>
  <c r="Q21" i="7"/>
  <c r="AY68" i="14"/>
  <c r="AA68" i="14"/>
  <c r="AY67" i="14"/>
  <c r="AA67" i="14"/>
  <c r="AY69" i="14"/>
  <c r="AA69" i="14"/>
  <c r="Q66" i="14"/>
  <c r="Q67" i="14"/>
  <c r="AM67" i="14"/>
  <c r="AY70" i="14"/>
  <c r="AA70" i="14"/>
  <c r="AM70" i="14" s="1"/>
  <c r="AY66" i="14"/>
  <c r="AA66" i="14"/>
  <c r="AM66" i="14" s="1"/>
  <c r="Q68" i="14"/>
  <c r="AM68" i="14"/>
  <c r="Q70" i="14"/>
  <c r="Q69" i="14"/>
  <c r="AM69" i="14"/>
  <c r="AY58" i="14"/>
  <c r="AA58" i="14"/>
  <c r="AY57" i="14"/>
  <c r="AA57" i="14"/>
  <c r="AM57" i="14" s="1"/>
  <c r="AY59" i="14"/>
  <c r="AA59" i="14"/>
  <c r="AM59" i="14" s="1"/>
  <c r="Q56" i="14"/>
  <c r="Q57" i="14"/>
  <c r="AY60" i="14"/>
  <c r="AA60" i="14"/>
  <c r="AM60" i="14" s="1"/>
  <c r="AY56" i="14"/>
  <c r="AA56" i="14"/>
  <c r="AM56" i="14" s="1"/>
  <c r="Q58" i="14"/>
  <c r="AM58" i="14"/>
  <c r="Q60" i="14"/>
  <c r="Q59" i="14"/>
  <c r="AY49" i="14"/>
  <c r="AA49" i="14"/>
  <c r="AY50" i="14"/>
  <c r="AA50" i="14"/>
  <c r="AY47" i="14"/>
  <c r="AA47" i="14"/>
  <c r="AY46" i="14"/>
  <c r="AA46" i="14"/>
  <c r="Q47" i="14"/>
  <c r="AM47" i="14"/>
  <c r="AY48" i="14"/>
  <c r="AA48" i="14"/>
  <c r="AM48" i="14" s="1"/>
  <c r="Q48" i="14"/>
  <c r="Q50" i="14"/>
  <c r="AM50" i="14"/>
  <c r="Q49" i="14"/>
  <c r="AM49" i="14"/>
  <c r="Q46" i="14"/>
  <c r="AM46" i="14"/>
  <c r="Q40" i="14"/>
  <c r="Q36" i="14"/>
  <c r="Q37" i="14"/>
  <c r="AY37" i="14"/>
  <c r="AA37" i="14"/>
  <c r="AM37" i="14" s="1"/>
  <c r="AY38" i="14"/>
  <c r="AA38" i="14"/>
  <c r="AY39" i="14"/>
  <c r="AA39" i="14"/>
  <c r="AY40" i="14"/>
  <c r="AA40" i="14"/>
  <c r="AM40" i="14" s="1"/>
  <c r="AY36" i="14"/>
  <c r="AA36" i="14"/>
  <c r="AM36" i="14" s="1"/>
  <c r="Q38" i="14"/>
  <c r="AM38" i="14"/>
  <c r="Q39" i="14"/>
  <c r="AM39" i="14"/>
  <c r="AY28" i="14"/>
  <c r="AA28" i="14"/>
  <c r="AY27" i="14"/>
  <c r="AA27" i="14"/>
  <c r="AM27" i="14" s="1"/>
  <c r="AY29" i="14"/>
  <c r="AA29" i="14"/>
  <c r="AM29" i="14" s="1"/>
  <c r="Q26" i="14"/>
  <c r="AM26" i="14"/>
  <c r="Q27" i="14"/>
  <c r="AY30" i="14"/>
  <c r="AA30" i="14"/>
  <c r="AM30" i="14" s="1"/>
  <c r="AY26" i="14"/>
  <c r="AA26" i="14"/>
  <c r="Q28" i="14"/>
  <c r="AM28" i="14"/>
  <c r="Q30" i="14"/>
  <c r="Q29" i="14"/>
  <c r="AC6" i="14"/>
  <c r="AO6" i="14" s="1"/>
  <c r="BA6" i="14"/>
  <c r="AD6" i="14" s="1"/>
  <c r="AP6" i="14" s="1"/>
  <c r="AY17" i="14"/>
  <c r="AA17" i="14"/>
  <c r="AY20" i="14"/>
  <c r="AA20" i="14"/>
  <c r="Q19" i="14"/>
  <c r="Q17" i="14"/>
  <c r="AM17" i="14"/>
  <c r="Q18" i="14"/>
  <c r="S10" i="14"/>
  <c r="AY19" i="14"/>
  <c r="AA19" i="14"/>
  <c r="AM19" i="14" s="1"/>
  <c r="AY18" i="14"/>
  <c r="AA18" i="14"/>
  <c r="AM18" i="14" s="1"/>
  <c r="AY16" i="14"/>
  <c r="AA16" i="14"/>
  <c r="AA10" i="14"/>
  <c r="AM10" i="14" s="1"/>
  <c r="AY10" i="14"/>
  <c r="AP7" i="14"/>
  <c r="Q20" i="14"/>
  <c r="AM20" i="14"/>
  <c r="P16" i="14"/>
  <c r="AL16" i="14"/>
  <c r="AY63" i="6"/>
  <c r="AA63" i="6"/>
  <c r="AM63" i="6" s="1"/>
  <c r="AY62" i="6"/>
  <c r="AA62" i="6"/>
  <c r="AM62" i="6" s="1"/>
  <c r="AY60" i="6"/>
  <c r="AA60" i="6"/>
  <c r="AM60" i="6" s="1"/>
  <c r="AY61" i="6"/>
  <c r="AA61" i="6"/>
  <c r="AM61" i="6" s="1"/>
  <c r="Q62" i="6"/>
  <c r="Q63" i="6"/>
  <c r="Q61" i="6"/>
  <c r="Q60" i="6"/>
  <c r="AY59" i="6"/>
  <c r="AA59" i="6"/>
  <c r="AM59" i="6" s="1"/>
  <c r="AY58" i="6"/>
  <c r="AA58" i="6"/>
  <c r="AM58" i="6" s="1"/>
  <c r="Q58" i="6"/>
  <c r="Q59" i="6"/>
  <c r="AY48" i="6"/>
  <c r="AA48" i="6"/>
  <c r="AY49" i="6"/>
  <c r="AA49" i="6"/>
  <c r="AY53" i="6"/>
  <c r="AA53" i="6"/>
  <c r="AM53" i="6" s="1"/>
  <c r="AY51" i="6"/>
  <c r="AA51" i="6"/>
  <c r="AM51" i="6" s="1"/>
  <c r="Q48" i="6"/>
  <c r="AM48" i="6"/>
  <c r="Q49" i="6"/>
  <c r="AM49" i="6"/>
  <c r="AY52" i="6"/>
  <c r="AA52" i="6"/>
  <c r="AM52" i="6" s="1"/>
  <c r="AY50" i="6"/>
  <c r="AA50" i="6"/>
  <c r="Q51" i="6"/>
  <c r="Q52" i="6"/>
  <c r="Q53" i="6"/>
  <c r="Q50" i="6"/>
  <c r="AM50" i="6"/>
  <c r="AY39" i="6"/>
  <c r="AA39" i="6"/>
  <c r="P43" i="6"/>
  <c r="AL43" i="6"/>
  <c r="AY38" i="6"/>
  <c r="AA38" i="6"/>
  <c r="AA43" i="6"/>
  <c r="AY43" i="6"/>
  <c r="Q38" i="6"/>
  <c r="AM38" i="6"/>
  <c r="Q40" i="6"/>
  <c r="Q41" i="6"/>
  <c r="AY40" i="6"/>
  <c r="AA40" i="6"/>
  <c r="AM40" i="6" s="1"/>
  <c r="P42" i="6"/>
  <c r="AL42" i="6"/>
  <c r="AY41" i="6"/>
  <c r="AA41" i="6"/>
  <c r="AM41" i="6" s="1"/>
  <c r="AA42" i="6"/>
  <c r="AY42" i="6"/>
  <c r="Q39" i="6"/>
  <c r="AM39" i="6"/>
  <c r="AY33" i="6"/>
  <c r="AA33" i="6"/>
  <c r="AY32" i="6"/>
  <c r="AA32" i="6"/>
  <c r="AM32" i="6" s="1"/>
  <c r="AY30" i="6"/>
  <c r="AA30" i="6"/>
  <c r="AY31" i="6"/>
  <c r="AA31" i="6"/>
  <c r="AM31" i="6" s="1"/>
  <c r="Q32" i="6"/>
  <c r="Q33" i="6"/>
  <c r="AM33" i="6"/>
  <c r="Q31" i="6"/>
  <c r="Q30" i="6"/>
  <c r="AM30" i="6"/>
  <c r="AY29" i="6"/>
  <c r="AA29" i="6"/>
  <c r="AY28" i="6"/>
  <c r="AA28" i="6"/>
  <c r="AM28" i="6" s="1"/>
  <c r="Q28" i="6"/>
  <c r="Q29" i="6"/>
  <c r="AM29" i="6"/>
  <c r="AY23" i="6"/>
  <c r="AA23" i="6"/>
  <c r="AM23" i="6" s="1"/>
  <c r="AY22" i="6"/>
  <c r="AA22" i="6"/>
  <c r="AY20" i="6"/>
  <c r="AA20" i="6"/>
  <c r="AM20" i="6" s="1"/>
  <c r="AY21" i="6"/>
  <c r="AA21" i="6"/>
  <c r="Q22" i="6"/>
  <c r="AM22" i="6"/>
  <c r="Q23" i="6"/>
  <c r="Q21" i="6"/>
  <c r="AM21" i="6"/>
  <c r="Q20" i="6"/>
  <c r="AY19" i="6"/>
  <c r="AA19" i="6"/>
  <c r="AM19" i="6" s="1"/>
  <c r="AY18" i="6"/>
  <c r="AA18" i="6"/>
  <c r="AM18" i="6" s="1"/>
  <c r="Q18" i="6"/>
  <c r="Q19" i="6"/>
  <c r="AY18" i="1"/>
  <c r="AA18" i="1"/>
  <c r="AM18" i="1" s="1"/>
  <c r="Q18" i="1"/>
  <c r="AY19" i="1"/>
  <c r="AA19" i="1"/>
  <c r="AY21" i="1"/>
  <c r="AA21" i="1"/>
  <c r="AY20" i="1"/>
  <c r="AA20" i="1"/>
  <c r="AM20" i="1" s="1"/>
  <c r="Q19" i="1"/>
  <c r="AM19" i="1"/>
  <c r="Q20" i="1"/>
  <c r="Q21" i="1"/>
  <c r="AM21" i="1"/>
  <c r="AY10" i="12"/>
  <c r="AA10" i="12"/>
  <c r="AM10" i="12" s="1"/>
  <c r="AY11" i="12"/>
  <c r="AA11" i="12"/>
  <c r="Q11" i="12"/>
  <c r="AM11" i="12"/>
  <c r="Q10" i="12"/>
  <c r="AY9" i="12"/>
  <c r="AA9" i="12"/>
  <c r="AY8" i="12"/>
  <c r="AA8" i="12"/>
  <c r="AM8" i="12" s="1"/>
  <c r="AY7" i="12"/>
  <c r="AA7" i="12"/>
  <c r="AM7" i="12" s="1"/>
  <c r="Q8" i="12"/>
  <c r="Q9" i="12"/>
  <c r="AM9" i="12"/>
  <c r="Q7" i="12"/>
  <c r="Q7" i="11"/>
  <c r="Q10" i="11"/>
  <c r="AY10" i="11"/>
  <c r="AA10" i="11"/>
  <c r="AM10" i="11" s="1"/>
  <c r="AY8" i="11"/>
  <c r="AA8" i="11"/>
  <c r="AM8" i="11" s="1"/>
  <c r="AY9" i="11"/>
  <c r="AA9" i="11"/>
  <c r="AM9" i="11" s="1"/>
  <c r="AY7" i="11"/>
  <c r="AA7" i="11"/>
  <c r="AM7" i="11" s="1"/>
  <c r="Q9" i="11"/>
  <c r="Q8" i="11"/>
  <c r="AY9" i="10"/>
  <c r="AA9" i="10"/>
  <c r="AM9" i="10" s="1"/>
  <c r="AY8" i="10"/>
  <c r="AA8" i="10"/>
  <c r="AM8" i="10" s="1"/>
  <c r="AY6" i="10"/>
  <c r="AA6" i="10"/>
  <c r="AY7" i="10"/>
  <c r="AA7" i="10"/>
  <c r="AM7" i="10" s="1"/>
  <c r="Q8" i="10"/>
  <c r="Q9" i="10"/>
  <c r="Q7" i="10"/>
  <c r="Q6" i="10"/>
  <c r="AM6" i="10"/>
  <c r="AY10" i="13"/>
  <c r="AA10" i="13"/>
  <c r="AM10" i="13" s="1"/>
  <c r="Q10" i="13"/>
  <c r="AY9" i="13"/>
  <c r="AA9" i="13"/>
  <c r="AM9" i="13" s="1"/>
  <c r="AY8" i="13"/>
  <c r="AA8" i="13"/>
  <c r="AM8" i="13" s="1"/>
  <c r="AY6" i="13"/>
  <c r="AA6" i="13"/>
  <c r="AM6" i="13" s="1"/>
  <c r="AY7" i="13"/>
  <c r="AA7" i="13"/>
  <c r="AM7" i="13" s="1"/>
  <c r="Q8" i="13"/>
  <c r="Q9" i="13"/>
  <c r="Q7" i="13"/>
  <c r="Q6" i="13"/>
  <c r="AY8" i="8"/>
  <c r="AA8" i="8"/>
  <c r="AY12" i="8"/>
  <c r="AA12" i="8"/>
  <c r="Q11" i="8"/>
  <c r="Q12" i="8"/>
  <c r="AM12" i="8"/>
  <c r="Q13" i="8"/>
  <c r="AM13" i="8"/>
  <c r="Q10" i="8"/>
  <c r="Q9" i="8"/>
  <c r="AM9" i="8"/>
  <c r="AY9" i="8"/>
  <c r="AA9" i="8"/>
  <c r="AY11" i="8"/>
  <c r="AA11" i="8"/>
  <c r="AM11" i="8" s="1"/>
  <c r="AY13" i="8"/>
  <c r="AA13" i="8"/>
  <c r="AY10" i="8"/>
  <c r="AA10" i="8"/>
  <c r="AM10" i="8" s="1"/>
  <c r="Q8" i="8"/>
  <c r="AM8" i="8"/>
  <c r="AY12" i="7"/>
  <c r="AA12" i="7"/>
  <c r="AY9" i="7"/>
  <c r="AA9" i="7"/>
  <c r="AY7" i="7"/>
  <c r="AA7" i="7"/>
  <c r="AY10" i="7"/>
  <c r="AA10" i="7"/>
  <c r="Q10" i="7"/>
  <c r="AM10" i="7"/>
  <c r="Q11" i="7"/>
  <c r="Q9" i="7"/>
  <c r="AM9" i="7"/>
  <c r="AY13" i="7"/>
  <c r="AA13" i="7"/>
  <c r="AY8" i="7"/>
  <c r="AA8" i="7"/>
  <c r="AY11" i="7"/>
  <c r="AA11" i="7"/>
  <c r="AM11" i="7" s="1"/>
  <c r="Q12" i="7"/>
  <c r="AM12" i="7"/>
  <c r="Q13" i="7"/>
  <c r="AM13" i="7"/>
  <c r="Q7" i="7"/>
  <c r="AM7" i="7"/>
  <c r="Q8" i="7"/>
  <c r="AM8" i="7"/>
  <c r="AY12" i="9"/>
  <c r="AA12" i="9"/>
  <c r="AM12" i="9" s="1"/>
  <c r="AY9" i="9"/>
  <c r="AA9" i="9"/>
  <c r="AM9" i="9" s="1"/>
  <c r="Q8" i="9"/>
  <c r="Q9" i="9"/>
  <c r="AY10" i="9"/>
  <c r="AA10" i="9"/>
  <c r="AY8" i="9"/>
  <c r="AA8" i="9"/>
  <c r="AM8" i="9" s="1"/>
  <c r="AY13" i="9"/>
  <c r="AA13" i="9"/>
  <c r="AY11" i="9"/>
  <c r="AA11" i="9"/>
  <c r="Q10" i="9"/>
  <c r="AM10" i="9"/>
  <c r="Q11" i="9"/>
  <c r="AM11" i="9"/>
  <c r="Q12" i="9"/>
  <c r="Q13" i="9"/>
  <c r="AM13" i="9"/>
  <c r="AY10" i="6"/>
  <c r="AA10" i="6"/>
  <c r="AY9" i="6"/>
  <c r="AA9" i="6"/>
  <c r="AM9" i="6" s="1"/>
  <c r="Q13" i="6"/>
  <c r="Q12" i="6"/>
  <c r="Q9" i="6"/>
  <c r="Q11" i="6"/>
  <c r="AY13" i="6"/>
  <c r="AA13" i="6"/>
  <c r="AM13" i="6" s="1"/>
  <c r="AY8" i="6"/>
  <c r="AA8" i="6"/>
  <c r="AY12" i="6"/>
  <c r="AA12" i="6"/>
  <c r="AM12" i="6" s="1"/>
  <c r="AY11" i="6"/>
  <c r="AA11" i="6"/>
  <c r="AM11" i="6" s="1"/>
  <c r="Q10" i="6"/>
  <c r="AM10" i="6"/>
  <c r="Q8" i="6"/>
  <c r="AM8" i="6"/>
  <c r="AY8" i="1"/>
  <c r="AA8" i="1"/>
  <c r="AM8" i="1" s="1"/>
  <c r="AY10" i="1"/>
  <c r="AA10" i="1"/>
  <c r="AY11" i="1"/>
  <c r="AA11" i="1"/>
  <c r="AM11" i="1" s="1"/>
  <c r="Q8" i="1"/>
  <c r="Q9" i="1"/>
  <c r="Q11" i="1"/>
  <c r="Q10" i="1"/>
  <c r="AM10" i="1"/>
  <c r="AY9" i="1"/>
  <c r="AA9" i="1"/>
  <c r="AM9" i="1" s="1"/>
  <c r="AY23" i="5"/>
  <c r="AA23" i="5"/>
  <c r="AM23" i="5" s="1"/>
  <c r="AY22" i="5"/>
  <c r="AA22" i="5"/>
  <c r="AM22" i="5" s="1"/>
  <c r="AY20" i="5"/>
  <c r="AA20" i="5"/>
  <c r="AM20" i="5" s="1"/>
  <c r="AY21" i="5"/>
  <c r="AA21" i="5"/>
  <c r="AM21" i="5" s="1"/>
  <c r="Q22" i="5"/>
  <c r="Q23" i="5"/>
  <c r="Q21" i="5"/>
  <c r="Q20" i="5"/>
  <c r="AY19" i="5"/>
  <c r="AA19" i="5"/>
  <c r="AM19" i="5" s="1"/>
  <c r="AY18" i="5"/>
  <c r="AA18" i="5"/>
  <c r="AM18" i="5" s="1"/>
  <c r="Q18" i="5"/>
  <c r="Q19" i="5"/>
  <c r="AY13" i="5"/>
  <c r="AA13" i="5"/>
  <c r="Q12" i="5"/>
  <c r="Q13" i="5"/>
  <c r="AM13" i="5"/>
  <c r="AY11" i="5"/>
  <c r="AA11" i="5"/>
  <c r="AY12" i="5"/>
  <c r="AA12" i="5"/>
  <c r="AM12" i="5" s="1"/>
  <c r="Q11" i="5"/>
  <c r="AM11" i="5"/>
  <c r="AY9" i="5"/>
  <c r="AA9" i="5"/>
  <c r="AY10" i="5"/>
  <c r="AA10" i="5"/>
  <c r="AY8" i="5"/>
  <c r="AA8" i="5"/>
  <c r="Q9" i="5"/>
  <c r="AM9" i="5"/>
  <c r="Q10" i="5"/>
  <c r="AM10" i="5"/>
  <c r="Q8" i="5"/>
  <c r="AM8" i="5"/>
  <c r="AY58" i="15"/>
  <c r="AA58" i="15"/>
  <c r="AM58" i="15" s="1"/>
  <c r="AY56" i="15"/>
  <c r="AA56" i="15"/>
  <c r="AM56" i="15" s="1"/>
  <c r="AY60" i="15"/>
  <c r="AA60" i="15"/>
  <c r="AM60" i="15" s="1"/>
  <c r="AY57" i="15"/>
  <c r="AA57" i="15"/>
  <c r="AM57" i="15" s="1"/>
  <c r="Q57" i="15"/>
  <c r="AY59" i="15"/>
  <c r="AA59" i="15"/>
  <c r="AM59" i="15" s="1"/>
  <c r="Q59" i="15"/>
  <c r="Q60" i="15"/>
  <c r="Q56" i="15"/>
  <c r="Q58" i="15"/>
  <c r="AY49" i="15"/>
  <c r="AA49" i="15"/>
  <c r="AY46" i="15"/>
  <c r="AA46" i="15"/>
  <c r="AY50" i="15"/>
  <c r="AA50" i="15"/>
  <c r="AM50" i="15" s="1"/>
  <c r="AY48" i="15"/>
  <c r="AA48" i="15"/>
  <c r="AM48" i="15" s="1"/>
  <c r="Q49" i="15"/>
  <c r="AM49" i="15"/>
  <c r="Q46" i="15"/>
  <c r="AM46" i="15"/>
  <c r="AY47" i="15"/>
  <c r="AA47" i="15"/>
  <c r="Q47" i="15"/>
  <c r="AM47" i="15"/>
  <c r="Q50" i="15"/>
  <c r="Q48" i="15"/>
  <c r="AY38" i="15"/>
  <c r="AA38" i="15"/>
  <c r="AY37" i="15"/>
  <c r="AA37" i="15"/>
  <c r="AY40" i="15"/>
  <c r="AA40" i="15"/>
  <c r="P37" i="15"/>
  <c r="AL37" i="15"/>
  <c r="AA36" i="15"/>
  <c r="AM36" i="15" s="1"/>
  <c r="AY36" i="15"/>
  <c r="AA39" i="15"/>
  <c r="AM39" i="15" s="1"/>
  <c r="AY39" i="15"/>
  <c r="Q40" i="15"/>
  <c r="AM40" i="15"/>
  <c r="Q36" i="15"/>
  <c r="Q39" i="15"/>
  <c r="P38" i="15"/>
  <c r="AL38" i="15"/>
  <c r="AY26" i="15"/>
  <c r="AA26" i="15"/>
  <c r="AY27" i="15"/>
  <c r="AA27" i="15"/>
  <c r="AY29" i="15"/>
  <c r="AA29" i="15"/>
  <c r="Q30" i="15"/>
  <c r="Q28" i="15"/>
  <c r="AY30" i="15"/>
  <c r="AA30" i="15"/>
  <c r="AM30" i="15" s="1"/>
  <c r="Q26" i="15"/>
  <c r="AM26" i="15"/>
  <c r="AY28" i="15"/>
  <c r="AA28" i="15"/>
  <c r="AM28" i="15" s="1"/>
  <c r="Q27" i="15"/>
  <c r="AM27" i="15"/>
  <c r="Q29" i="15"/>
  <c r="AM29" i="15"/>
  <c r="AY18" i="15"/>
  <c r="AA18" i="15"/>
  <c r="AM18" i="15" s="1"/>
  <c r="AY20" i="15"/>
  <c r="AA20" i="15"/>
  <c r="Q20" i="15"/>
  <c r="AM20" i="15"/>
  <c r="Q18" i="15"/>
  <c r="AY19" i="15"/>
  <c r="AA19" i="15"/>
  <c r="AM19" i="15" s="1"/>
  <c r="Q17" i="15"/>
  <c r="AY17" i="15"/>
  <c r="AA17" i="15"/>
  <c r="AM17" i="15" s="1"/>
  <c r="Q19" i="15"/>
  <c r="S117" i="14" l="1"/>
  <c r="AZ118" i="14"/>
  <c r="AB118" i="14"/>
  <c r="AN118" i="14" s="1"/>
  <c r="AB116" i="14"/>
  <c r="AN116" i="14" s="1"/>
  <c r="AZ116" i="14"/>
  <c r="AB119" i="14"/>
  <c r="AN119" i="14" s="1"/>
  <c r="AZ119" i="14"/>
  <c r="S116" i="14"/>
  <c r="AB120" i="14"/>
  <c r="AN120" i="14" s="1"/>
  <c r="AZ120" i="14"/>
  <c r="AB117" i="14"/>
  <c r="AN117" i="14" s="1"/>
  <c r="AZ117" i="14"/>
  <c r="S120" i="14"/>
  <c r="S118" i="14"/>
  <c r="S119" i="14"/>
  <c r="S109" i="14"/>
  <c r="AB106" i="14"/>
  <c r="AN106" i="14" s="1"/>
  <c r="AZ106" i="14"/>
  <c r="AB107" i="14"/>
  <c r="AN107" i="14" s="1"/>
  <c r="AZ107" i="14"/>
  <c r="AB109" i="14"/>
  <c r="AN109" i="14" s="1"/>
  <c r="AZ109" i="14"/>
  <c r="S108" i="14"/>
  <c r="AB108" i="14"/>
  <c r="AN108" i="14" s="1"/>
  <c r="AZ108" i="14"/>
  <c r="AZ110" i="14"/>
  <c r="AB110" i="14"/>
  <c r="AN110" i="14" s="1"/>
  <c r="S106" i="14"/>
  <c r="S110" i="14"/>
  <c r="S107" i="14"/>
  <c r="S98" i="14"/>
  <c r="AZ100" i="14"/>
  <c r="AB100" i="14"/>
  <c r="AN100" i="14" s="1"/>
  <c r="AB99" i="14"/>
  <c r="AN99" i="14" s="1"/>
  <c r="AZ99" i="14"/>
  <c r="AB97" i="14"/>
  <c r="AN97" i="14" s="1"/>
  <c r="AZ97" i="14"/>
  <c r="S100" i="14"/>
  <c r="S96" i="14"/>
  <c r="AZ98" i="14"/>
  <c r="AB98" i="14"/>
  <c r="AN98" i="14" s="1"/>
  <c r="S99" i="14"/>
  <c r="S97" i="14"/>
  <c r="AB96" i="14"/>
  <c r="AN96" i="14" s="1"/>
  <c r="AZ96" i="14"/>
  <c r="S88" i="14"/>
  <c r="AB86" i="14"/>
  <c r="AN86" i="14" s="1"/>
  <c r="AZ86" i="14"/>
  <c r="S87" i="14"/>
  <c r="AB89" i="14"/>
  <c r="AN89" i="14" s="1"/>
  <c r="AZ89" i="14"/>
  <c r="S89" i="14"/>
  <c r="AB88" i="14"/>
  <c r="AN88" i="14" s="1"/>
  <c r="AZ88" i="14"/>
  <c r="S90" i="14"/>
  <c r="AB87" i="14"/>
  <c r="AN87" i="14" s="1"/>
  <c r="AZ87" i="14"/>
  <c r="AB90" i="14"/>
  <c r="AN90" i="14" s="1"/>
  <c r="AZ90" i="14"/>
  <c r="S76" i="14"/>
  <c r="AC76" i="14"/>
  <c r="AO76" i="14" s="1"/>
  <c r="BA76" i="14"/>
  <c r="AD76" i="14" s="1"/>
  <c r="BA77" i="14"/>
  <c r="AD77" i="14" s="1"/>
  <c r="AC77" i="14"/>
  <c r="AO77" i="14" s="1"/>
  <c r="AC79" i="14"/>
  <c r="AO79" i="14" s="1"/>
  <c r="BA79" i="14"/>
  <c r="AD79" i="14" s="1"/>
  <c r="AC80" i="14"/>
  <c r="AO80" i="14" s="1"/>
  <c r="BA80" i="14"/>
  <c r="AD80" i="14" s="1"/>
  <c r="S80" i="14"/>
  <c r="AC78" i="14"/>
  <c r="AO78" i="14" s="1"/>
  <c r="BA78" i="14"/>
  <c r="AD78" i="14" s="1"/>
  <c r="S77" i="14"/>
  <c r="S78" i="14"/>
  <c r="AP78" i="14" s="1"/>
  <c r="S79" i="14"/>
  <c r="AP79" i="14" s="1"/>
  <c r="R21" i="12"/>
  <c r="R19" i="12"/>
  <c r="AZ21" i="12"/>
  <c r="AB21" i="12"/>
  <c r="AN21" i="12" s="1"/>
  <c r="R18" i="12"/>
  <c r="R17" i="12"/>
  <c r="AZ17" i="12"/>
  <c r="AB17" i="12"/>
  <c r="AN17" i="12" s="1"/>
  <c r="R20" i="12"/>
  <c r="AZ20" i="12"/>
  <c r="AB20" i="12"/>
  <c r="AN20" i="12" s="1"/>
  <c r="AZ19" i="12"/>
  <c r="AB19" i="12"/>
  <c r="AN19" i="12" s="1"/>
  <c r="AZ18" i="12"/>
  <c r="AB18" i="12"/>
  <c r="AN18" i="12" s="1"/>
  <c r="R39" i="11"/>
  <c r="R38" i="11"/>
  <c r="AZ40" i="11"/>
  <c r="AB40" i="11"/>
  <c r="AN40" i="11" s="1"/>
  <c r="AZ37" i="11"/>
  <c r="AB37" i="11"/>
  <c r="AN37" i="11" s="1"/>
  <c r="R40" i="11"/>
  <c r="R37" i="11"/>
  <c r="AZ39" i="11"/>
  <c r="AB39" i="11"/>
  <c r="AN39" i="11" s="1"/>
  <c r="AZ38" i="11"/>
  <c r="AB38" i="11"/>
  <c r="AN38" i="11" s="1"/>
  <c r="R30" i="11"/>
  <c r="AZ27" i="11"/>
  <c r="AB27" i="11"/>
  <c r="AZ29" i="11"/>
  <c r="AB29" i="11"/>
  <c r="AZ30" i="11"/>
  <c r="AB30" i="11"/>
  <c r="AN30" i="11" s="1"/>
  <c r="AN27" i="11"/>
  <c r="R27" i="11"/>
  <c r="AZ28" i="11"/>
  <c r="AB28" i="11"/>
  <c r="AN28" i="11" s="1"/>
  <c r="R28" i="11"/>
  <c r="AN29" i="11"/>
  <c r="R29" i="11"/>
  <c r="R19" i="11"/>
  <c r="R18" i="11"/>
  <c r="AZ20" i="11"/>
  <c r="AB20" i="11"/>
  <c r="AN20" i="11" s="1"/>
  <c r="AZ17" i="11"/>
  <c r="AB17" i="11"/>
  <c r="AN17" i="11" s="1"/>
  <c r="R20" i="11"/>
  <c r="R17" i="11"/>
  <c r="AZ19" i="11"/>
  <c r="AB19" i="11"/>
  <c r="AN19" i="11" s="1"/>
  <c r="AZ18" i="11"/>
  <c r="AB18" i="11"/>
  <c r="AN18" i="11" s="1"/>
  <c r="R36" i="10"/>
  <c r="AZ37" i="10"/>
  <c r="AB37" i="10"/>
  <c r="AN37" i="10" s="1"/>
  <c r="R37" i="10"/>
  <c r="AZ36" i="10"/>
  <c r="AB36" i="10"/>
  <c r="AN36" i="10" s="1"/>
  <c r="R39" i="10"/>
  <c r="AZ38" i="10"/>
  <c r="AB38" i="10"/>
  <c r="AN38" i="10" s="1"/>
  <c r="R38" i="10"/>
  <c r="AZ39" i="10"/>
  <c r="AB39" i="10"/>
  <c r="AN39" i="10" s="1"/>
  <c r="R29" i="10"/>
  <c r="R28" i="10"/>
  <c r="R26" i="10"/>
  <c r="AB27" i="10"/>
  <c r="AZ27" i="10"/>
  <c r="AZ26" i="10"/>
  <c r="AB26" i="10"/>
  <c r="AN26" i="10" s="1"/>
  <c r="AZ29" i="10"/>
  <c r="AB29" i="10"/>
  <c r="AN29" i="10" s="1"/>
  <c r="AZ28" i="10"/>
  <c r="AB28" i="10"/>
  <c r="AN28" i="10" s="1"/>
  <c r="AN27" i="10"/>
  <c r="R27" i="10"/>
  <c r="R16" i="10"/>
  <c r="AZ17" i="10"/>
  <c r="AB17" i="10"/>
  <c r="AN17" i="10" s="1"/>
  <c r="R17" i="10"/>
  <c r="AZ16" i="10"/>
  <c r="AB16" i="10"/>
  <c r="AN16" i="10" s="1"/>
  <c r="R19" i="10"/>
  <c r="AZ18" i="10"/>
  <c r="AB18" i="10"/>
  <c r="AN18" i="10" s="1"/>
  <c r="R18" i="10"/>
  <c r="AZ19" i="10"/>
  <c r="AB19" i="10"/>
  <c r="AN19" i="10" s="1"/>
  <c r="R19" i="13"/>
  <c r="R18" i="13"/>
  <c r="AZ20" i="13"/>
  <c r="AB20" i="13"/>
  <c r="AN20" i="13" s="1"/>
  <c r="R16" i="13"/>
  <c r="AZ17" i="13"/>
  <c r="AB17" i="13"/>
  <c r="AN17" i="13" s="1"/>
  <c r="R20" i="13"/>
  <c r="AZ16" i="13"/>
  <c r="AB16" i="13"/>
  <c r="AN16" i="13" s="1"/>
  <c r="R17" i="13"/>
  <c r="AZ19" i="13"/>
  <c r="AB19" i="13"/>
  <c r="AN19" i="13" s="1"/>
  <c r="AZ18" i="13"/>
  <c r="AB18" i="13"/>
  <c r="AN18" i="13" s="1"/>
  <c r="R79" i="9"/>
  <c r="AZ78" i="9"/>
  <c r="AB78" i="9"/>
  <c r="AN78" i="9" s="1"/>
  <c r="R80" i="9"/>
  <c r="R83" i="9"/>
  <c r="AZ81" i="9"/>
  <c r="AB81" i="9"/>
  <c r="AN81" i="9" s="1"/>
  <c r="AZ82" i="9"/>
  <c r="AB82" i="9"/>
  <c r="R78" i="9"/>
  <c r="AZ79" i="9"/>
  <c r="AB79" i="9"/>
  <c r="AN79" i="9" s="1"/>
  <c r="R81" i="9"/>
  <c r="AN82" i="9"/>
  <c r="R82" i="9"/>
  <c r="AZ80" i="9"/>
  <c r="AB80" i="9"/>
  <c r="AN80" i="9" s="1"/>
  <c r="AZ83" i="9"/>
  <c r="AB83" i="9"/>
  <c r="AN83" i="9" s="1"/>
  <c r="R71" i="9"/>
  <c r="R72" i="9"/>
  <c r="R70" i="9"/>
  <c r="AZ68" i="9"/>
  <c r="AB68" i="9"/>
  <c r="AN68" i="9" s="1"/>
  <c r="AZ69" i="9"/>
  <c r="AB69" i="9"/>
  <c r="AN69" i="9" s="1"/>
  <c r="AZ73" i="9"/>
  <c r="AB73" i="9"/>
  <c r="R68" i="9"/>
  <c r="Q73" i="9"/>
  <c r="AM73" i="9"/>
  <c r="AZ70" i="9"/>
  <c r="AB70" i="9"/>
  <c r="AN70" i="9" s="1"/>
  <c r="AZ71" i="9"/>
  <c r="AB71" i="9"/>
  <c r="AN71" i="9" s="1"/>
  <c r="R69" i="9"/>
  <c r="AZ72" i="9"/>
  <c r="AB72" i="9"/>
  <c r="AN72" i="9" s="1"/>
  <c r="S63" i="9"/>
  <c r="S60" i="9"/>
  <c r="AZ62" i="9"/>
  <c r="AB62" i="9"/>
  <c r="AZ61" i="9"/>
  <c r="AB61" i="9"/>
  <c r="AN61" i="9" s="1"/>
  <c r="S58" i="9"/>
  <c r="AZ59" i="9"/>
  <c r="AB59" i="9"/>
  <c r="AN59" i="9" s="1"/>
  <c r="S61" i="9"/>
  <c r="AZ58" i="9"/>
  <c r="AB58" i="9"/>
  <c r="AN58" i="9" s="1"/>
  <c r="S59" i="9"/>
  <c r="AZ63" i="9"/>
  <c r="AB63" i="9"/>
  <c r="AN63" i="9" s="1"/>
  <c r="AZ60" i="9"/>
  <c r="AB60" i="9"/>
  <c r="AN60" i="9" s="1"/>
  <c r="AN62" i="9"/>
  <c r="R62" i="9"/>
  <c r="R50" i="9"/>
  <c r="AZ50" i="9"/>
  <c r="AB50" i="9"/>
  <c r="AN50" i="9" s="1"/>
  <c r="AZ52" i="9"/>
  <c r="AB52" i="9"/>
  <c r="R49" i="9"/>
  <c r="AN51" i="9"/>
  <c r="R51" i="9"/>
  <c r="AZ49" i="9"/>
  <c r="AB49" i="9"/>
  <c r="AN49" i="9" s="1"/>
  <c r="R53" i="9"/>
  <c r="R48" i="9"/>
  <c r="AZ51" i="9"/>
  <c r="AB51" i="9"/>
  <c r="AZ53" i="9"/>
  <c r="AB53" i="9"/>
  <c r="AN53" i="9" s="1"/>
  <c r="AN52" i="9"/>
  <c r="R52" i="9"/>
  <c r="AZ48" i="9"/>
  <c r="AB48" i="9"/>
  <c r="AN48" i="9" s="1"/>
  <c r="R41" i="9"/>
  <c r="AZ39" i="9"/>
  <c r="AB39" i="9"/>
  <c r="AZ42" i="9"/>
  <c r="AB42" i="9"/>
  <c r="AN42" i="9" s="1"/>
  <c r="R42" i="9"/>
  <c r="AZ43" i="9"/>
  <c r="AB43" i="9"/>
  <c r="AN43" i="9" s="1"/>
  <c r="R43" i="9"/>
  <c r="R40" i="9"/>
  <c r="AZ41" i="9"/>
  <c r="AB41" i="9"/>
  <c r="AN41" i="9" s="1"/>
  <c r="R38" i="9"/>
  <c r="AZ40" i="9"/>
  <c r="AB40" i="9"/>
  <c r="AN40" i="9" s="1"/>
  <c r="AZ38" i="9"/>
  <c r="AB38" i="9"/>
  <c r="AN38" i="9" s="1"/>
  <c r="AN39" i="9"/>
  <c r="R39" i="9"/>
  <c r="R29" i="9"/>
  <c r="AZ28" i="9"/>
  <c r="AB28" i="9"/>
  <c r="R30" i="9"/>
  <c r="R33" i="9"/>
  <c r="AZ31" i="9"/>
  <c r="AB31" i="9"/>
  <c r="AN31" i="9" s="1"/>
  <c r="AZ32" i="9"/>
  <c r="AB32" i="9"/>
  <c r="AN28" i="9"/>
  <c r="R28" i="9"/>
  <c r="AZ29" i="9"/>
  <c r="AB29" i="9"/>
  <c r="AN29" i="9" s="1"/>
  <c r="R31" i="9"/>
  <c r="AN32" i="9"/>
  <c r="R32" i="9"/>
  <c r="AZ30" i="9"/>
  <c r="AB30" i="9"/>
  <c r="AN30" i="9" s="1"/>
  <c r="AZ33" i="9"/>
  <c r="AB33" i="9"/>
  <c r="AN33" i="9" s="1"/>
  <c r="R19" i="9"/>
  <c r="AZ20" i="9"/>
  <c r="AB20" i="9"/>
  <c r="AN20" i="9" s="1"/>
  <c r="AZ19" i="9"/>
  <c r="AB19" i="9"/>
  <c r="AN19" i="9" s="1"/>
  <c r="R20" i="9"/>
  <c r="R23" i="9"/>
  <c r="AZ21" i="9"/>
  <c r="AB21" i="9"/>
  <c r="AN21" i="9" s="1"/>
  <c r="R18" i="9"/>
  <c r="AZ18" i="9"/>
  <c r="AB18" i="9"/>
  <c r="AN18" i="9" s="1"/>
  <c r="AZ23" i="9"/>
  <c r="AB23" i="9"/>
  <c r="AN23" i="9" s="1"/>
  <c r="R21" i="9"/>
  <c r="R22" i="9"/>
  <c r="AZ22" i="9"/>
  <c r="AB22" i="9"/>
  <c r="AN22" i="9" s="1"/>
  <c r="R39" i="8"/>
  <c r="AZ38" i="8"/>
  <c r="AB38" i="8"/>
  <c r="R40" i="8"/>
  <c r="R43" i="8"/>
  <c r="AZ41" i="8"/>
  <c r="AB41" i="8"/>
  <c r="AN41" i="8" s="1"/>
  <c r="AZ42" i="8"/>
  <c r="AB42" i="8"/>
  <c r="AN38" i="8"/>
  <c r="R38" i="8"/>
  <c r="AZ39" i="8"/>
  <c r="AB39" i="8"/>
  <c r="AN39" i="8" s="1"/>
  <c r="R41" i="8"/>
  <c r="AN42" i="8"/>
  <c r="R42" i="8"/>
  <c r="AZ40" i="8"/>
  <c r="AB40" i="8"/>
  <c r="AN40" i="8" s="1"/>
  <c r="AZ43" i="8"/>
  <c r="AB43" i="8"/>
  <c r="AN43" i="8" s="1"/>
  <c r="AN31" i="8"/>
  <c r="R31" i="8"/>
  <c r="AZ32" i="8"/>
  <c r="AB32" i="8"/>
  <c r="AN28" i="8"/>
  <c r="R28" i="8"/>
  <c r="AN30" i="8"/>
  <c r="R30" i="8"/>
  <c r="AZ33" i="8"/>
  <c r="AB33" i="8"/>
  <c r="AN29" i="8"/>
  <c r="R29" i="8"/>
  <c r="Q32" i="8"/>
  <c r="AM32" i="8"/>
  <c r="Q33" i="8"/>
  <c r="AM33" i="8"/>
  <c r="R19" i="8"/>
  <c r="AZ18" i="8"/>
  <c r="AB18" i="8"/>
  <c r="R20" i="8"/>
  <c r="R23" i="8"/>
  <c r="AZ21" i="8"/>
  <c r="AB21" i="8"/>
  <c r="AN21" i="8" s="1"/>
  <c r="AZ22" i="8"/>
  <c r="AB22" i="8"/>
  <c r="AN22" i="8" s="1"/>
  <c r="AN18" i="8"/>
  <c r="R18" i="8"/>
  <c r="AZ19" i="8"/>
  <c r="AB19" i="8"/>
  <c r="AN19" i="8" s="1"/>
  <c r="R21" i="8"/>
  <c r="R22" i="8"/>
  <c r="AZ20" i="8"/>
  <c r="AB20" i="8"/>
  <c r="AN20" i="8" s="1"/>
  <c r="AZ23" i="8"/>
  <c r="AB23" i="8"/>
  <c r="AN23" i="8" s="1"/>
  <c r="R121" i="7"/>
  <c r="R119" i="7"/>
  <c r="AZ121" i="7"/>
  <c r="AB121" i="7"/>
  <c r="AN121" i="7" s="1"/>
  <c r="R118" i="7"/>
  <c r="R117" i="7"/>
  <c r="AZ117" i="7"/>
  <c r="AB117" i="7"/>
  <c r="AN117" i="7" s="1"/>
  <c r="R120" i="7"/>
  <c r="AZ120" i="7"/>
  <c r="AB120" i="7"/>
  <c r="AN120" i="7" s="1"/>
  <c r="AZ119" i="7"/>
  <c r="AB119" i="7"/>
  <c r="AN119" i="7" s="1"/>
  <c r="AZ118" i="7"/>
  <c r="AB118" i="7"/>
  <c r="AN118" i="7" s="1"/>
  <c r="R111" i="7"/>
  <c r="R109" i="7"/>
  <c r="AZ111" i="7"/>
  <c r="AB111" i="7"/>
  <c r="AN111" i="7" s="1"/>
  <c r="R108" i="7"/>
  <c r="R107" i="7"/>
  <c r="AZ107" i="7"/>
  <c r="AB107" i="7"/>
  <c r="AN107" i="7" s="1"/>
  <c r="R110" i="7"/>
  <c r="AZ110" i="7"/>
  <c r="AB110" i="7"/>
  <c r="AN110" i="7" s="1"/>
  <c r="AZ109" i="7"/>
  <c r="AB109" i="7"/>
  <c r="AN109" i="7" s="1"/>
  <c r="AZ108" i="7"/>
  <c r="AB108" i="7"/>
  <c r="AN108" i="7" s="1"/>
  <c r="R101" i="7"/>
  <c r="R99" i="7"/>
  <c r="AZ101" i="7"/>
  <c r="AB101" i="7"/>
  <c r="AN101" i="7" s="1"/>
  <c r="R98" i="7"/>
  <c r="R97" i="7"/>
  <c r="AZ97" i="7"/>
  <c r="AB97" i="7"/>
  <c r="AN97" i="7" s="1"/>
  <c r="R100" i="7"/>
  <c r="AZ100" i="7"/>
  <c r="AB100" i="7"/>
  <c r="AN100" i="7" s="1"/>
  <c r="AZ99" i="7"/>
  <c r="AB99" i="7"/>
  <c r="AN99" i="7" s="1"/>
  <c r="AZ98" i="7"/>
  <c r="AB98" i="7"/>
  <c r="AN98" i="7" s="1"/>
  <c r="R91" i="7"/>
  <c r="R89" i="7"/>
  <c r="AZ91" i="7"/>
  <c r="AB91" i="7"/>
  <c r="AN91" i="7" s="1"/>
  <c r="R88" i="7"/>
  <c r="R87" i="7"/>
  <c r="AZ87" i="7"/>
  <c r="AB87" i="7"/>
  <c r="AN87" i="7" s="1"/>
  <c r="R90" i="7"/>
  <c r="AZ90" i="7"/>
  <c r="AB90" i="7"/>
  <c r="AN90" i="7" s="1"/>
  <c r="AZ89" i="7"/>
  <c r="AB89" i="7"/>
  <c r="AN89" i="7" s="1"/>
  <c r="AZ88" i="7"/>
  <c r="AB88" i="7"/>
  <c r="AN88" i="7" s="1"/>
  <c r="R81" i="7"/>
  <c r="R79" i="7"/>
  <c r="AZ81" i="7"/>
  <c r="AB81" i="7"/>
  <c r="AN81" i="7" s="1"/>
  <c r="R78" i="7"/>
  <c r="R77" i="7"/>
  <c r="AZ77" i="7"/>
  <c r="AB77" i="7"/>
  <c r="AN77" i="7" s="1"/>
  <c r="R80" i="7"/>
  <c r="AZ80" i="7"/>
  <c r="AB80" i="7"/>
  <c r="AN80" i="7" s="1"/>
  <c r="AZ79" i="7"/>
  <c r="AB79" i="7"/>
  <c r="AN79" i="7" s="1"/>
  <c r="AZ78" i="7"/>
  <c r="AB78" i="7"/>
  <c r="AN78" i="7" s="1"/>
  <c r="R71" i="7"/>
  <c r="R69" i="7"/>
  <c r="AZ71" i="7"/>
  <c r="AB71" i="7"/>
  <c r="AN71" i="7" s="1"/>
  <c r="R68" i="7"/>
  <c r="R67" i="7"/>
  <c r="AZ67" i="7"/>
  <c r="AB67" i="7"/>
  <c r="AN67" i="7" s="1"/>
  <c r="R70" i="7"/>
  <c r="AZ70" i="7"/>
  <c r="AB70" i="7"/>
  <c r="AN70" i="7" s="1"/>
  <c r="AZ69" i="7"/>
  <c r="AB69" i="7"/>
  <c r="AN69" i="7" s="1"/>
  <c r="AZ68" i="7"/>
  <c r="AB68" i="7"/>
  <c r="AN68" i="7" s="1"/>
  <c r="R61" i="7"/>
  <c r="R59" i="7"/>
  <c r="AZ60" i="7"/>
  <c r="AB60" i="7"/>
  <c r="AN60" i="7" s="1"/>
  <c r="AZ59" i="7"/>
  <c r="AB59" i="7"/>
  <c r="AN59" i="7" s="1"/>
  <c r="R58" i="7"/>
  <c r="R57" i="7"/>
  <c r="R60" i="7"/>
  <c r="AZ57" i="7"/>
  <c r="AB57" i="7"/>
  <c r="AN57" i="7" s="1"/>
  <c r="AZ61" i="7"/>
  <c r="AB61" i="7"/>
  <c r="AN61" i="7" s="1"/>
  <c r="AZ58" i="7"/>
  <c r="AB58" i="7"/>
  <c r="AN58" i="7" s="1"/>
  <c r="R50" i="7"/>
  <c r="AZ47" i="7"/>
  <c r="AB47" i="7"/>
  <c r="AN47" i="7" s="1"/>
  <c r="R51" i="7"/>
  <c r="AZ48" i="7"/>
  <c r="AB48" i="7"/>
  <c r="AZ51" i="7"/>
  <c r="AB51" i="7"/>
  <c r="AN51" i="7" s="1"/>
  <c r="R47" i="7"/>
  <c r="AZ49" i="7"/>
  <c r="AB49" i="7"/>
  <c r="AN48" i="7"/>
  <c r="R48" i="7"/>
  <c r="AZ50" i="7"/>
  <c r="AB50" i="7"/>
  <c r="AN50" i="7" s="1"/>
  <c r="AN49" i="7"/>
  <c r="R49" i="7"/>
  <c r="R41" i="7"/>
  <c r="R39" i="7"/>
  <c r="AZ41" i="7"/>
  <c r="AB41" i="7"/>
  <c r="AN41" i="7" s="1"/>
  <c r="R38" i="7"/>
  <c r="R37" i="7"/>
  <c r="AZ37" i="7"/>
  <c r="AB37" i="7"/>
  <c r="AN37" i="7" s="1"/>
  <c r="R40" i="7"/>
  <c r="AZ40" i="7"/>
  <c r="AB40" i="7"/>
  <c r="AN40" i="7" s="1"/>
  <c r="AZ39" i="7"/>
  <c r="AB39" i="7"/>
  <c r="AN39" i="7" s="1"/>
  <c r="AZ38" i="7"/>
  <c r="AB38" i="7"/>
  <c r="AN38" i="7" s="1"/>
  <c r="R31" i="7"/>
  <c r="R29" i="7"/>
  <c r="AZ31" i="7"/>
  <c r="AB31" i="7"/>
  <c r="AN31" i="7" s="1"/>
  <c r="R28" i="7"/>
  <c r="R27" i="7"/>
  <c r="AZ27" i="7"/>
  <c r="AB27" i="7"/>
  <c r="AN27" i="7" s="1"/>
  <c r="R30" i="7"/>
  <c r="AZ30" i="7"/>
  <c r="AB30" i="7"/>
  <c r="AN30" i="7" s="1"/>
  <c r="AZ29" i="7"/>
  <c r="AB29" i="7"/>
  <c r="AN29" i="7" s="1"/>
  <c r="AZ28" i="7"/>
  <c r="AB28" i="7"/>
  <c r="AN28" i="7" s="1"/>
  <c r="R21" i="7"/>
  <c r="R19" i="7"/>
  <c r="AZ21" i="7"/>
  <c r="AB21" i="7"/>
  <c r="AN21" i="7" s="1"/>
  <c r="R18" i="7"/>
  <c r="R17" i="7"/>
  <c r="AZ17" i="7"/>
  <c r="AB17" i="7"/>
  <c r="AN17" i="7" s="1"/>
  <c r="R20" i="7"/>
  <c r="AZ20" i="7"/>
  <c r="AB20" i="7"/>
  <c r="AN20" i="7" s="1"/>
  <c r="AZ19" i="7"/>
  <c r="AB19" i="7"/>
  <c r="AN19" i="7" s="1"/>
  <c r="AZ18" i="7"/>
  <c r="AB18" i="7"/>
  <c r="AN18" i="7" s="1"/>
  <c r="AZ16" i="7"/>
  <c r="AZ70" i="14"/>
  <c r="AB70" i="14"/>
  <c r="R68" i="14"/>
  <c r="R66" i="14"/>
  <c r="R69" i="14"/>
  <c r="AZ67" i="14"/>
  <c r="AB67" i="14"/>
  <c r="AN70" i="14"/>
  <c r="R70" i="14"/>
  <c r="AZ66" i="14"/>
  <c r="AB66" i="14"/>
  <c r="AN66" i="14" s="1"/>
  <c r="AN67" i="14"/>
  <c r="R67" i="14"/>
  <c r="AZ69" i="14"/>
  <c r="AB69" i="14"/>
  <c r="AN69" i="14" s="1"/>
  <c r="AZ68" i="14"/>
  <c r="AB68" i="14"/>
  <c r="AN68" i="14" s="1"/>
  <c r="R59" i="14"/>
  <c r="R58" i="14"/>
  <c r="AZ60" i="14"/>
  <c r="AB60" i="14"/>
  <c r="AN60" i="14" s="1"/>
  <c r="R56" i="14"/>
  <c r="AZ57" i="14"/>
  <c r="AB57" i="14"/>
  <c r="R60" i="14"/>
  <c r="AZ56" i="14"/>
  <c r="AB56" i="14"/>
  <c r="AN56" i="14" s="1"/>
  <c r="AN57" i="14"/>
  <c r="R57" i="14"/>
  <c r="AZ59" i="14"/>
  <c r="AB59" i="14"/>
  <c r="AN59" i="14" s="1"/>
  <c r="AZ58" i="14"/>
  <c r="AB58" i="14"/>
  <c r="AN58" i="14" s="1"/>
  <c r="R46" i="14"/>
  <c r="R50" i="14"/>
  <c r="AZ48" i="14"/>
  <c r="AB48" i="14"/>
  <c r="AN48" i="14" s="1"/>
  <c r="AZ46" i="14"/>
  <c r="AB46" i="14"/>
  <c r="AN46" i="14" s="1"/>
  <c r="AZ50" i="14"/>
  <c r="AB50" i="14"/>
  <c r="AN50" i="14" s="1"/>
  <c r="R49" i="14"/>
  <c r="R48" i="14"/>
  <c r="R47" i="14"/>
  <c r="AZ47" i="14"/>
  <c r="AB47" i="14"/>
  <c r="AN47" i="14" s="1"/>
  <c r="AZ49" i="14"/>
  <c r="AB49" i="14"/>
  <c r="AN49" i="14" s="1"/>
  <c r="R40" i="14"/>
  <c r="R38" i="14"/>
  <c r="R37" i="14"/>
  <c r="R39" i="14"/>
  <c r="AZ36" i="14"/>
  <c r="AB36" i="14"/>
  <c r="AN36" i="14" s="1"/>
  <c r="AZ39" i="14"/>
  <c r="AB39" i="14"/>
  <c r="AN39" i="14" s="1"/>
  <c r="AZ37" i="14"/>
  <c r="AB37" i="14"/>
  <c r="AN37" i="14" s="1"/>
  <c r="R36" i="14"/>
  <c r="AZ40" i="14"/>
  <c r="AB40" i="14"/>
  <c r="AN40" i="14" s="1"/>
  <c r="AZ38" i="14"/>
  <c r="AB38" i="14"/>
  <c r="AN38" i="14" s="1"/>
  <c r="R29" i="14"/>
  <c r="R28" i="14"/>
  <c r="AZ30" i="14"/>
  <c r="AB30" i="14"/>
  <c r="AN30" i="14" s="1"/>
  <c r="AN26" i="14"/>
  <c r="R26" i="14"/>
  <c r="AZ27" i="14"/>
  <c r="AB27" i="14"/>
  <c r="R30" i="14"/>
  <c r="AZ26" i="14"/>
  <c r="AB26" i="14"/>
  <c r="AN27" i="14"/>
  <c r="R27" i="14"/>
  <c r="AZ29" i="14"/>
  <c r="AB29" i="14"/>
  <c r="AN29" i="14" s="1"/>
  <c r="AZ28" i="14"/>
  <c r="AB28" i="14"/>
  <c r="AN28" i="14" s="1"/>
  <c r="R17" i="14"/>
  <c r="AZ16" i="14"/>
  <c r="AB16" i="14"/>
  <c r="AZ19" i="14"/>
  <c r="AB19" i="14"/>
  <c r="AN19" i="14" s="1"/>
  <c r="R18" i="14"/>
  <c r="R19" i="14"/>
  <c r="AZ18" i="14"/>
  <c r="AB18" i="14"/>
  <c r="AN18" i="14" s="1"/>
  <c r="AZ20" i="14"/>
  <c r="AB20" i="14"/>
  <c r="Q16" i="14"/>
  <c r="AM16" i="14"/>
  <c r="AB10" i="14"/>
  <c r="AN10" i="14" s="1"/>
  <c r="AZ10" i="14"/>
  <c r="AZ17" i="14"/>
  <c r="AB17" i="14"/>
  <c r="AN17" i="14" s="1"/>
  <c r="AN20" i="14"/>
  <c r="R20" i="14"/>
  <c r="R59" i="6"/>
  <c r="AZ58" i="6"/>
  <c r="AB58" i="6"/>
  <c r="AN58" i="6" s="1"/>
  <c r="R60" i="6"/>
  <c r="R63" i="6"/>
  <c r="AZ61" i="6"/>
  <c r="AB61" i="6"/>
  <c r="AN61" i="6" s="1"/>
  <c r="AZ62" i="6"/>
  <c r="AB62" i="6"/>
  <c r="AN62" i="6" s="1"/>
  <c r="R58" i="6"/>
  <c r="AZ59" i="6"/>
  <c r="AB59" i="6"/>
  <c r="AN59" i="6" s="1"/>
  <c r="R61" i="6"/>
  <c r="R62" i="6"/>
  <c r="AZ60" i="6"/>
  <c r="AB60" i="6"/>
  <c r="AN60" i="6" s="1"/>
  <c r="AZ63" i="6"/>
  <c r="AB63" i="6"/>
  <c r="AN63" i="6" s="1"/>
  <c r="R50" i="6"/>
  <c r="R52" i="6"/>
  <c r="R49" i="6"/>
  <c r="AZ51" i="6"/>
  <c r="AB51" i="6"/>
  <c r="AN51" i="6" s="1"/>
  <c r="AZ49" i="6"/>
  <c r="AB49" i="6"/>
  <c r="AN49" i="6" s="1"/>
  <c r="R53" i="6"/>
  <c r="R51" i="6"/>
  <c r="AZ50" i="6"/>
  <c r="AB50" i="6"/>
  <c r="AN50" i="6" s="1"/>
  <c r="AZ52" i="6"/>
  <c r="AB52" i="6"/>
  <c r="AN52" i="6" s="1"/>
  <c r="R48" i="6"/>
  <c r="AZ53" i="6"/>
  <c r="AB53" i="6"/>
  <c r="AN53" i="6" s="1"/>
  <c r="AZ48" i="6"/>
  <c r="AB48" i="6"/>
  <c r="AN48" i="6" s="1"/>
  <c r="AZ42" i="6"/>
  <c r="AB42" i="6"/>
  <c r="AZ43" i="6"/>
  <c r="AB43" i="6"/>
  <c r="R39" i="6"/>
  <c r="Q42" i="6"/>
  <c r="AM42" i="6"/>
  <c r="R41" i="6"/>
  <c r="R40" i="6"/>
  <c r="Q43" i="6"/>
  <c r="AM43" i="6"/>
  <c r="AZ41" i="6"/>
  <c r="AB41" i="6"/>
  <c r="AN41" i="6" s="1"/>
  <c r="AZ40" i="6"/>
  <c r="AB40" i="6"/>
  <c r="AN40" i="6" s="1"/>
  <c r="R38" i="6"/>
  <c r="AZ38" i="6"/>
  <c r="AB38" i="6"/>
  <c r="AN38" i="6" s="1"/>
  <c r="AZ39" i="6"/>
  <c r="AB39" i="6"/>
  <c r="AN39" i="6" s="1"/>
  <c r="R29" i="6"/>
  <c r="AZ28" i="6"/>
  <c r="AB28" i="6"/>
  <c r="AN28" i="6" s="1"/>
  <c r="R30" i="6"/>
  <c r="R33" i="6"/>
  <c r="AZ31" i="6"/>
  <c r="AB31" i="6"/>
  <c r="AN31" i="6" s="1"/>
  <c r="AZ32" i="6"/>
  <c r="AB32" i="6"/>
  <c r="R28" i="6"/>
  <c r="AZ29" i="6"/>
  <c r="AB29" i="6"/>
  <c r="AN29" i="6" s="1"/>
  <c r="R31" i="6"/>
  <c r="AN32" i="6"/>
  <c r="R32" i="6"/>
  <c r="AZ30" i="6"/>
  <c r="AB30" i="6"/>
  <c r="AN30" i="6" s="1"/>
  <c r="AZ33" i="6"/>
  <c r="AB33" i="6"/>
  <c r="AN33" i="6" s="1"/>
  <c r="R19" i="6"/>
  <c r="AZ18" i="6"/>
  <c r="AB18" i="6"/>
  <c r="R20" i="6"/>
  <c r="R23" i="6"/>
  <c r="AZ21" i="6"/>
  <c r="AB21" i="6"/>
  <c r="AN21" i="6" s="1"/>
  <c r="AZ22" i="6"/>
  <c r="AB22" i="6"/>
  <c r="AN22" i="6" s="1"/>
  <c r="AN18" i="6"/>
  <c r="R18" i="6"/>
  <c r="AZ19" i="6"/>
  <c r="AB19" i="6"/>
  <c r="AN19" i="6" s="1"/>
  <c r="R21" i="6"/>
  <c r="R22" i="6"/>
  <c r="AZ20" i="6"/>
  <c r="AB20" i="6"/>
  <c r="AN20" i="6" s="1"/>
  <c r="AZ23" i="6"/>
  <c r="AB23" i="6"/>
  <c r="AN23" i="6" s="1"/>
  <c r="R21" i="1"/>
  <c r="R19" i="1"/>
  <c r="AZ21" i="1"/>
  <c r="AB21" i="1"/>
  <c r="AN21" i="1" s="1"/>
  <c r="R18" i="1"/>
  <c r="R20" i="1"/>
  <c r="AZ20" i="1"/>
  <c r="AB20" i="1"/>
  <c r="AN20" i="1" s="1"/>
  <c r="AZ19" i="1"/>
  <c r="AB19" i="1"/>
  <c r="AN19" i="1" s="1"/>
  <c r="AZ18" i="1"/>
  <c r="AB18" i="1"/>
  <c r="AN18" i="1" s="1"/>
  <c r="R9" i="12"/>
  <c r="AZ7" i="12"/>
  <c r="AB7" i="12"/>
  <c r="AN7" i="12" s="1"/>
  <c r="AZ8" i="12"/>
  <c r="AB8" i="12"/>
  <c r="R10" i="12"/>
  <c r="AZ11" i="12"/>
  <c r="AB11" i="12"/>
  <c r="R7" i="12"/>
  <c r="AN8" i="12"/>
  <c r="R8" i="12"/>
  <c r="AZ9" i="12"/>
  <c r="AB9" i="12"/>
  <c r="AN9" i="12" s="1"/>
  <c r="AN11" i="12"/>
  <c r="R11" i="12"/>
  <c r="AZ10" i="12"/>
  <c r="AB10" i="12"/>
  <c r="AN10" i="12" s="1"/>
  <c r="R9" i="11"/>
  <c r="AZ7" i="11"/>
  <c r="AB7" i="11"/>
  <c r="AZ8" i="11"/>
  <c r="AB8" i="11"/>
  <c r="AN8" i="11" s="1"/>
  <c r="R10" i="11"/>
  <c r="R8" i="11"/>
  <c r="AZ9" i="11"/>
  <c r="AB9" i="11"/>
  <c r="AN9" i="11" s="1"/>
  <c r="AZ10" i="11"/>
  <c r="AB10" i="11"/>
  <c r="AN10" i="11" s="1"/>
  <c r="AN7" i="11"/>
  <c r="R7" i="11"/>
  <c r="R6" i="10"/>
  <c r="R9" i="10"/>
  <c r="AZ7" i="10"/>
  <c r="AB7" i="10"/>
  <c r="AN7" i="10" s="1"/>
  <c r="AZ8" i="10"/>
  <c r="AB8" i="10"/>
  <c r="R7" i="10"/>
  <c r="AN8" i="10"/>
  <c r="R8" i="10"/>
  <c r="AZ6" i="10"/>
  <c r="AB6" i="10"/>
  <c r="AN6" i="10" s="1"/>
  <c r="AZ9" i="10"/>
  <c r="AB9" i="10"/>
  <c r="AN9" i="10" s="1"/>
  <c r="R6" i="13"/>
  <c r="R9" i="13"/>
  <c r="AZ7" i="13"/>
  <c r="AB7" i="13"/>
  <c r="AN7" i="13" s="1"/>
  <c r="AZ8" i="13"/>
  <c r="AB8" i="13"/>
  <c r="AN8" i="13" s="1"/>
  <c r="R10" i="13"/>
  <c r="R7" i="13"/>
  <c r="R8" i="13"/>
  <c r="AZ6" i="13"/>
  <c r="AB6" i="13"/>
  <c r="AN6" i="13" s="1"/>
  <c r="AZ9" i="13"/>
  <c r="AB9" i="13"/>
  <c r="AN9" i="13" s="1"/>
  <c r="AZ10" i="13"/>
  <c r="AB10" i="13"/>
  <c r="AN10" i="13" s="1"/>
  <c r="R8" i="8"/>
  <c r="AZ10" i="8"/>
  <c r="AB10" i="8"/>
  <c r="AZ11" i="8"/>
  <c r="AB11" i="8"/>
  <c r="AN11" i="8" s="1"/>
  <c r="R9" i="8"/>
  <c r="AN13" i="8"/>
  <c r="R13" i="8"/>
  <c r="R11" i="8"/>
  <c r="AZ8" i="8"/>
  <c r="AB8" i="8"/>
  <c r="AN8" i="8" s="1"/>
  <c r="AZ13" i="8"/>
  <c r="AB13" i="8"/>
  <c r="AZ9" i="8"/>
  <c r="AB9" i="8"/>
  <c r="AN9" i="8" s="1"/>
  <c r="AN10" i="8"/>
  <c r="R10" i="8"/>
  <c r="AN12" i="8"/>
  <c r="R12" i="8"/>
  <c r="AZ12" i="8"/>
  <c r="AB12" i="8"/>
  <c r="R8" i="7"/>
  <c r="R13" i="7"/>
  <c r="AZ11" i="7"/>
  <c r="AB11" i="7"/>
  <c r="AZ13" i="7"/>
  <c r="AB13" i="7"/>
  <c r="AN13" i="7" s="1"/>
  <c r="R9" i="7"/>
  <c r="AN10" i="7"/>
  <c r="R10" i="7"/>
  <c r="AZ10" i="7"/>
  <c r="AB10" i="7"/>
  <c r="AZ9" i="7"/>
  <c r="AB9" i="7"/>
  <c r="AN9" i="7" s="1"/>
  <c r="R7" i="7"/>
  <c r="R12" i="7"/>
  <c r="AZ8" i="7"/>
  <c r="AB8" i="7"/>
  <c r="AN8" i="7" s="1"/>
  <c r="AN11" i="7"/>
  <c r="R11" i="7"/>
  <c r="AZ7" i="7"/>
  <c r="AB7" i="7"/>
  <c r="AN7" i="7" s="1"/>
  <c r="AZ12" i="7"/>
  <c r="AB12" i="7"/>
  <c r="AN12" i="7" s="1"/>
  <c r="R13" i="9"/>
  <c r="R11" i="9"/>
  <c r="AZ11" i="9"/>
  <c r="AB11" i="9"/>
  <c r="AN11" i="9" s="1"/>
  <c r="AZ8" i="9"/>
  <c r="AB8" i="9"/>
  <c r="AN8" i="9" s="1"/>
  <c r="R9" i="9"/>
  <c r="AZ12" i="9"/>
  <c r="AB12" i="9"/>
  <c r="AN12" i="9" s="1"/>
  <c r="R12" i="9"/>
  <c r="R10" i="9"/>
  <c r="AZ13" i="9"/>
  <c r="AB13" i="9"/>
  <c r="AN13" i="9" s="1"/>
  <c r="AZ10" i="9"/>
  <c r="AB10" i="9"/>
  <c r="AN10" i="9" s="1"/>
  <c r="R8" i="9"/>
  <c r="AZ9" i="9"/>
  <c r="AB9" i="9"/>
  <c r="AN9" i="9" s="1"/>
  <c r="R8" i="6"/>
  <c r="AZ11" i="6"/>
  <c r="AB11" i="6"/>
  <c r="AN11" i="6" s="1"/>
  <c r="AZ12" i="6"/>
  <c r="AB12" i="6"/>
  <c r="AN12" i="6" s="1"/>
  <c r="AZ8" i="6"/>
  <c r="AB8" i="6"/>
  <c r="AN8" i="6" s="1"/>
  <c r="R9" i="6"/>
  <c r="R12" i="6"/>
  <c r="AZ9" i="6"/>
  <c r="AB9" i="6"/>
  <c r="AN9" i="6" s="1"/>
  <c r="R10" i="6"/>
  <c r="AZ13" i="6"/>
  <c r="AB13" i="6"/>
  <c r="AN13" i="6" s="1"/>
  <c r="R11" i="6"/>
  <c r="R13" i="6"/>
  <c r="AZ10" i="6"/>
  <c r="AB10" i="6"/>
  <c r="AN10" i="6" s="1"/>
  <c r="AZ9" i="1"/>
  <c r="AB9" i="1"/>
  <c r="AN9" i="1" s="1"/>
  <c r="R10" i="1"/>
  <c r="R9" i="1"/>
  <c r="AZ11" i="1"/>
  <c r="AB11" i="1"/>
  <c r="AN11" i="1" s="1"/>
  <c r="R11" i="1"/>
  <c r="R8" i="1"/>
  <c r="AZ10" i="1"/>
  <c r="AB10" i="1"/>
  <c r="AN10" i="1" s="1"/>
  <c r="AZ8" i="1"/>
  <c r="AB8" i="1"/>
  <c r="AN8" i="1" s="1"/>
  <c r="R19" i="5"/>
  <c r="AZ18" i="5"/>
  <c r="AB18" i="5"/>
  <c r="AN18" i="5" s="1"/>
  <c r="R20" i="5"/>
  <c r="R23" i="5"/>
  <c r="AZ21" i="5"/>
  <c r="AB21" i="5"/>
  <c r="AN21" i="5" s="1"/>
  <c r="AZ22" i="5"/>
  <c r="AB22" i="5"/>
  <c r="AN22" i="5" s="1"/>
  <c r="R18" i="5"/>
  <c r="AZ19" i="5"/>
  <c r="AB19" i="5"/>
  <c r="AN19" i="5" s="1"/>
  <c r="R21" i="5"/>
  <c r="R22" i="5"/>
  <c r="AZ20" i="5"/>
  <c r="AB20" i="5"/>
  <c r="AN20" i="5" s="1"/>
  <c r="AZ23" i="5"/>
  <c r="AB23" i="5"/>
  <c r="AN23" i="5" s="1"/>
  <c r="R11" i="5"/>
  <c r="AZ11" i="5"/>
  <c r="AB11" i="5"/>
  <c r="AN11" i="5" s="1"/>
  <c r="R12" i="5"/>
  <c r="AZ12" i="5"/>
  <c r="AB12" i="5"/>
  <c r="AN12" i="5" s="1"/>
  <c r="R13" i="5"/>
  <c r="AZ13" i="5"/>
  <c r="AB13" i="5"/>
  <c r="AN13" i="5" s="1"/>
  <c r="R8" i="5"/>
  <c r="AZ8" i="5"/>
  <c r="AB8" i="5"/>
  <c r="AN8" i="5" s="1"/>
  <c r="R10" i="5"/>
  <c r="R9" i="5"/>
  <c r="AZ10" i="5"/>
  <c r="AB10" i="5"/>
  <c r="AN10" i="5" s="1"/>
  <c r="AZ9" i="5"/>
  <c r="AB9" i="5"/>
  <c r="AN9" i="5" s="1"/>
  <c r="R58" i="15"/>
  <c r="R60" i="15"/>
  <c r="AZ59" i="15"/>
  <c r="AB59" i="15"/>
  <c r="AN59" i="15" s="1"/>
  <c r="AZ57" i="15"/>
  <c r="AB57" i="15"/>
  <c r="AN57" i="15" s="1"/>
  <c r="AZ56" i="15"/>
  <c r="AB56" i="15"/>
  <c r="AN56" i="15" s="1"/>
  <c r="R56" i="15"/>
  <c r="R59" i="15"/>
  <c r="R57" i="15"/>
  <c r="AZ60" i="15"/>
  <c r="AB60" i="15"/>
  <c r="AN60" i="15" s="1"/>
  <c r="AZ58" i="15"/>
  <c r="AB58" i="15"/>
  <c r="AN58" i="15" s="1"/>
  <c r="R48" i="15"/>
  <c r="R47" i="15"/>
  <c r="R46" i="15"/>
  <c r="AZ48" i="15"/>
  <c r="AB48" i="15"/>
  <c r="AN48" i="15" s="1"/>
  <c r="AZ46" i="15"/>
  <c r="AB46" i="15"/>
  <c r="AN46" i="15" s="1"/>
  <c r="R50" i="15"/>
  <c r="AZ47" i="15"/>
  <c r="AB47" i="15"/>
  <c r="AN47" i="15" s="1"/>
  <c r="R49" i="15"/>
  <c r="AZ50" i="15"/>
  <c r="AB50" i="15"/>
  <c r="AN50" i="15" s="1"/>
  <c r="AZ49" i="15"/>
  <c r="AB49" i="15"/>
  <c r="AN49" i="15" s="1"/>
  <c r="Q38" i="15"/>
  <c r="AM38" i="15"/>
  <c r="R36" i="15"/>
  <c r="Q37" i="15"/>
  <c r="AM37" i="15"/>
  <c r="AZ37" i="15"/>
  <c r="AB37" i="15"/>
  <c r="AZ39" i="15"/>
  <c r="AB39" i="15"/>
  <c r="AN39" i="15" s="1"/>
  <c r="AZ36" i="15"/>
  <c r="AB36" i="15"/>
  <c r="AN36" i="15" s="1"/>
  <c r="R39" i="15"/>
  <c r="R40" i="15"/>
  <c r="AZ40" i="15"/>
  <c r="AB40" i="15"/>
  <c r="AN40" i="15" s="1"/>
  <c r="AZ38" i="15"/>
  <c r="AB38" i="15"/>
  <c r="R29" i="15"/>
  <c r="AZ28" i="15"/>
  <c r="AB28" i="15"/>
  <c r="AZ30" i="15"/>
  <c r="AB30" i="15"/>
  <c r="AN30" i="15"/>
  <c r="R30" i="15"/>
  <c r="AZ27" i="15"/>
  <c r="AB27" i="15"/>
  <c r="AN27" i="15"/>
  <c r="R27" i="15"/>
  <c r="R26" i="15"/>
  <c r="AN28" i="15"/>
  <c r="R28" i="15"/>
  <c r="AZ29" i="15"/>
  <c r="AB29" i="15"/>
  <c r="AN29" i="15" s="1"/>
  <c r="AZ26" i="15"/>
  <c r="AB26" i="15"/>
  <c r="AN26" i="15" s="1"/>
  <c r="AZ17" i="15"/>
  <c r="AB17" i="15"/>
  <c r="AN17" i="15" s="1"/>
  <c r="AZ19" i="15"/>
  <c r="AB19" i="15"/>
  <c r="AN19" i="15" s="1"/>
  <c r="R20" i="15"/>
  <c r="AZ18" i="15"/>
  <c r="AB18" i="15"/>
  <c r="AN18" i="15" s="1"/>
  <c r="R19" i="15"/>
  <c r="R17" i="15"/>
  <c r="R18" i="15"/>
  <c r="AZ20" i="15"/>
  <c r="AB20" i="15"/>
  <c r="AN20" i="15" s="1"/>
  <c r="AP76" i="14" l="1"/>
  <c r="AC119" i="14"/>
  <c r="AO119" i="14" s="1"/>
  <c r="BA119" i="14"/>
  <c r="AD119" i="14" s="1"/>
  <c r="AP119" i="14" s="1"/>
  <c r="AC117" i="14"/>
  <c r="AO117" i="14" s="1"/>
  <c r="BA117" i="14"/>
  <c r="AD117" i="14" s="1"/>
  <c r="AC116" i="14"/>
  <c r="AO116" i="14" s="1"/>
  <c r="BA116" i="14"/>
  <c r="AD116" i="14" s="1"/>
  <c r="AP116" i="14" s="1"/>
  <c r="AC120" i="14"/>
  <c r="AO120" i="14" s="1"/>
  <c r="BA120" i="14"/>
  <c r="AD120" i="14" s="1"/>
  <c r="AP120" i="14" s="1"/>
  <c r="AC118" i="14"/>
  <c r="AO118" i="14" s="1"/>
  <c r="BA118" i="14"/>
  <c r="AD118" i="14" s="1"/>
  <c r="AP118" i="14" s="1"/>
  <c r="AP117" i="14"/>
  <c r="AC109" i="14"/>
  <c r="AO109" i="14" s="1"/>
  <c r="BA109" i="14"/>
  <c r="AD109" i="14" s="1"/>
  <c r="AP109" i="14" s="1"/>
  <c r="AC107" i="14"/>
  <c r="AO107" i="14" s="1"/>
  <c r="BA107" i="14"/>
  <c r="AD107" i="14" s="1"/>
  <c r="AP107" i="14"/>
  <c r="AC108" i="14"/>
  <c r="AO108" i="14" s="1"/>
  <c r="BA108" i="14"/>
  <c r="AD108" i="14" s="1"/>
  <c r="AP108" i="14" s="1"/>
  <c r="AC106" i="14"/>
  <c r="AO106" i="14" s="1"/>
  <c r="BA106" i="14"/>
  <c r="AD106" i="14" s="1"/>
  <c r="AP106" i="14" s="1"/>
  <c r="AC110" i="14"/>
  <c r="AO110" i="14" s="1"/>
  <c r="BA110" i="14"/>
  <c r="AD110" i="14" s="1"/>
  <c r="AP110" i="14" s="1"/>
  <c r="AC97" i="14"/>
  <c r="AO97" i="14" s="1"/>
  <c r="BA97" i="14"/>
  <c r="AD97" i="14" s="1"/>
  <c r="AP97" i="14" s="1"/>
  <c r="AC99" i="14"/>
  <c r="AO99" i="14" s="1"/>
  <c r="BA99" i="14"/>
  <c r="AD99" i="14" s="1"/>
  <c r="AP99" i="14" s="1"/>
  <c r="AC98" i="14"/>
  <c r="AO98" i="14" s="1"/>
  <c r="BA98" i="14"/>
  <c r="AD98" i="14" s="1"/>
  <c r="AC96" i="14"/>
  <c r="AO96" i="14" s="1"/>
  <c r="BA96" i="14"/>
  <c r="AD96" i="14" s="1"/>
  <c r="AP96" i="14" s="1"/>
  <c r="AC100" i="14"/>
  <c r="AO100" i="14" s="1"/>
  <c r="BA100" i="14"/>
  <c r="AD100" i="14" s="1"/>
  <c r="AP100" i="14" s="1"/>
  <c r="AP98" i="14"/>
  <c r="AC89" i="14"/>
  <c r="AO89" i="14" s="1"/>
  <c r="BA89" i="14"/>
  <c r="AD89" i="14" s="1"/>
  <c r="AP90" i="14"/>
  <c r="AC88" i="14"/>
  <c r="AO88" i="14" s="1"/>
  <c r="BA88" i="14"/>
  <c r="AD88" i="14" s="1"/>
  <c r="AP88" i="14" s="1"/>
  <c r="AC86" i="14"/>
  <c r="AO86" i="14" s="1"/>
  <c r="BA86" i="14"/>
  <c r="AD86" i="14" s="1"/>
  <c r="AP86" i="14" s="1"/>
  <c r="AC90" i="14"/>
  <c r="AO90" i="14" s="1"/>
  <c r="BA90" i="14"/>
  <c r="AD90" i="14" s="1"/>
  <c r="AP89" i="14"/>
  <c r="AC87" i="14"/>
  <c r="AO87" i="14" s="1"/>
  <c r="BA87" i="14"/>
  <c r="AD87" i="14" s="1"/>
  <c r="AP87" i="14" s="1"/>
  <c r="AP77" i="14"/>
  <c r="AP80" i="14"/>
  <c r="S18" i="12"/>
  <c r="S19" i="12"/>
  <c r="BA20" i="12"/>
  <c r="AD20" i="12" s="1"/>
  <c r="AC20" i="12"/>
  <c r="AO20" i="12" s="1"/>
  <c r="BA17" i="12"/>
  <c r="AD17" i="12" s="1"/>
  <c r="AC17" i="12"/>
  <c r="AO17" i="12" s="1"/>
  <c r="S20" i="12"/>
  <c r="S17" i="12"/>
  <c r="S21" i="12"/>
  <c r="BA18" i="12"/>
  <c r="AD18" i="12" s="1"/>
  <c r="AC18" i="12"/>
  <c r="AO18" i="12" s="1"/>
  <c r="BA19" i="12"/>
  <c r="AD19" i="12" s="1"/>
  <c r="AC19" i="12"/>
  <c r="AO19" i="12" s="1"/>
  <c r="BA21" i="12"/>
  <c r="AD21" i="12" s="1"/>
  <c r="AC21" i="12"/>
  <c r="AO21" i="12" s="1"/>
  <c r="S37" i="11"/>
  <c r="S40" i="11"/>
  <c r="S38" i="11"/>
  <c r="BA38" i="11"/>
  <c r="AD38" i="11" s="1"/>
  <c r="AC38" i="11"/>
  <c r="AO38" i="11" s="1"/>
  <c r="S39" i="11"/>
  <c r="AP39" i="11" s="1"/>
  <c r="BA39" i="11"/>
  <c r="AD39" i="11" s="1"/>
  <c r="AC39" i="11"/>
  <c r="AO39" i="11" s="1"/>
  <c r="BA37" i="11"/>
  <c r="AD37" i="11" s="1"/>
  <c r="AC37" i="11"/>
  <c r="AO37" i="11" s="1"/>
  <c r="BA40" i="11"/>
  <c r="AD40" i="11" s="1"/>
  <c r="AC40" i="11"/>
  <c r="AO40" i="11" s="1"/>
  <c r="S29" i="11"/>
  <c r="S27" i="11"/>
  <c r="BA28" i="11"/>
  <c r="AD28" i="11" s="1"/>
  <c r="AC28" i="11"/>
  <c r="BA30" i="11"/>
  <c r="AD30" i="11" s="1"/>
  <c r="AC30" i="11"/>
  <c r="AO30" i="11" s="1"/>
  <c r="BA27" i="11"/>
  <c r="AD27" i="11" s="1"/>
  <c r="AC27" i="11"/>
  <c r="AO27" i="11" s="1"/>
  <c r="S28" i="11"/>
  <c r="AP28" i="11" s="1"/>
  <c r="AO28" i="11"/>
  <c r="S30" i="11"/>
  <c r="BA29" i="11"/>
  <c r="AD29" i="11" s="1"/>
  <c r="AC29" i="11"/>
  <c r="AO29" i="11" s="1"/>
  <c r="S17" i="11"/>
  <c r="S20" i="11"/>
  <c r="S18" i="11"/>
  <c r="AO18" i="11"/>
  <c r="BA18" i="11"/>
  <c r="AD18" i="11" s="1"/>
  <c r="AC18" i="11"/>
  <c r="S19" i="11"/>
  <c r="AO19" i="11"/>
  <c r="BA19" i="11"/>
  <c r="AD19" i="11" s="1"/>
  <c r="AC19" i="11"/>
  <c r="BA17" i="11"/>
  <c r="AD17" i="11" s="1"/>
  <c r="AC17" i="11"/>
  <c r="AO17" i="11" s="1"/>
  <c r="BA20" i="11"/>
  <c r="AD20" i="11" s="1"/>
  <c r="AC20" i="11"/>
  <c r="AO20" i="11" s="1"/>
  <c r="BA39" i="10"/>
  <c r="AD39" i="10" s="1"/>
  <c r="AC39" i="10"/>
  <c r="AO39" i="10" s="1"/>
  <c r="BA38" i="10"/>
  <c r="AD38" i="10" s="1"/>
  <c r="AC38" i="10"/>
  <c r="AO38" i="10" s="1"/>
  <c r="BA36" i="10"/>
  <c r="AD36" i="10" s="1"/>
  <c r="AC36" i="10"/>
  <c r="BA37" i="10"/>
  <c r="AD37" i="10" s="1"/>
  <c r="AC37" i="10"/>
  <c r="AO37" i="10" s="1"/>
  <c r="S38" i="10"/>
  <c r="S39" i="10"/>
  <c r="AP39" i="10" s="1"/>
  <c r="S37" i="10"/>
  <c r="S36" i="10"/>
  <c r="AP36" i="10" s="1"/>
  <c r="AO36" i="10"/>
  <c r="S27" i="10"/>
  <c r="BA27" i="10"/>
  <c r="AD27" i="10" s="1"/>
  <c r="AC27" i="10"/>
  <c r="AO27" i="10" s="1"/>
  <c r="S28" i="10"/>
  <c r="BA29" i="10"/>
  <c r="AD29" i="10" s="1"/>
  <c r="AC29" i="10"/>
  <c r="AO29" i="10" s="1"/>
  <c r="S26" i="10"/>
  <c r="S29" i="10"/>
  <c r="AP29" i="10" s="1"/>
  <c r="BA28" i="10"/>
  <c r="AD28" i="10" s="1"/>
  <c r="AC28" i="10"/>
  <c r="AO28" i="10" s="1"/>
  <c r="BA26" i="10"/>
  <c r="AD26" i="10" s="1"/>
  <c r="AC26" i="10"/>
  <c r="AO26" i="10" s="1"/>
  <c r="BA19" i="10"/>
  <c r="AD19" i="10" s="1"/>
  <c r="AC19" i="10"/>
  <c r="AO19" i="10" s="1"/>
  <c r="BA18" i="10"/>
  <c r="AD18" i="10" s="1"/>
  <c r="AC18" i="10"/>
  <c r="BA16" i="10"/>
  <c r="AD16" i="10" s="1"/>
  <c r="AC16" i="10"/>
  <c r="AO16" i="10" s="1"/>
  <c r="BA17" i="10"/>
  <c r="AD17" i="10" s="1"/>
  <c r="AC17" i="10"/>
  <c r="S18" i="10"/>
  <c r="AO18" i="10"/>
  <c r="S19" i="10"/>
  <c r="S17" i="10"/>
  <c r="AO17" i="10"/>
  <c r="S16" i="10"/>
  <c r="S17" i="13"/>
  <c r="S20" i="13"/>
  <c r="S16" i="13"/>
  <c r="S18" i="13"/>
  <c r="BA18" i="13"/>
  <c r="AD18" i="13" s="1"/>
  <c r="AC18" i="13"/>
  <c r="AO18" i="13" s="1"/>
  <c r="S19" i="13"/>
  <c r="BA19" i="13"/>
  <c r="AD19" i="13" s="1"/>
  <c r="AC19" i="13"/>
  <c r="AO19" i="13" s="1"/>
  <c r="BA16" i="13"/>
  <c r="AD16" i="13" s="1"/>
  <c r="AC16" i="13"/>
  <c r="AO16" i="13" s="1"/>
  <c r="BA17" i="13"/>
  <c r="AD17" i="13" s="1"/>
  <c r="AC17" i="13"/>
  <c r="AO17" i="13" s="1"/>
  <c r="BA20" i="13"/>
  <c r="AD20" i="13" s="1"/>
  <c r="AC20" i="13"/>
  <c r="AO20" i="13" s="1"/>
  <c r="S82" i="9"/>
  <c r="S78" i="9"/>
  <c r="S83" i="9"/>
  <c r="S79" i="9"/>
  <c r="BA83" i="9"/>
  <c r="AD83" i="9" s="1"/>
  <c r="AC83" i="9"/>
  <c r="AO83" i="9" s="1"/>
  <c r="BA79" i="9"/>
  <c r="AD79" i="9" s="1"/>
  <c r="AC79" i="9"/>
  <c r="AO79" i="9" s="1"/>
  <c r="BA82" i="9"/>
  <c r="AD82" i="9" s="1"/>
  <c r="AC82" i="9"/>
  <c r="AO82" i="9" s="1"/>
  <c r="BA78" i="9"/>
  <c r="AD78" i="9" s="1"/>
  <c r="AC78" i="9"/>
  <c r="AO78" i="9" s="1"/>
  <c r="S81" i="9"/>
  <c r="S80" i="9"/>
  <c r="BA80" i="9"/>
  <c r="AD80" i="9" s="1"/>
  <c r="AC80" i="9"/>
  <c r="AO80" i="9" s="1"/>
  <c r="BA81" i="9"/>
  <c r="AD81" i="9" s="1"/>
  <c r="AC81" i="9"/>
  <c r="AO81" i="9" s="1"/>
  <c r="S69" i="9"/>
  <c r="S68" i="9"/>
  <c r="S70" i="9"/>
  <c r="S71" i="9"/>
  <c r="BA72" i="9"/>
  <c r="AD72" i="9" s="1"/>
  <c r="AC72" i="9"/>
  <c r="AO72" i="9" s="1"/>
  <c r="BA70" i="9"/>
  <c r="AD70" i="9" s="1"/>
  <c r="AC70" i="9"/>
  <c r="AO70" i="9" s="1"/>
  <c r="BA69" i="9"/>
  <c r="AD69" i="9" s="1"/>
  <c r="AC69" i="9"/>
  <c r="AO69" i="9" s="1"/>
  <c r="S72" i="9"/>
  <c r="AP72" i="9" s="1"/>
  <c r="BA71" i="9"/>
  <c r="AD71" i="9" s="1"/>
  <c r="AC71" i="9"/>
  <c r="AO71" i="9" s="1"/>
  <c r="AN73" i="9"/>
  <c r="R73" i="9"/>
  <c r="BA73" i="9"/>
  <c r="AD73" i="9" s="1"/>
  <c r="AC73" i="9"/>
  <c r="BA68" i="9"/>
  <c r="AD68" i="9" s="1"/>
  <c r="AC68" i="9"/>
  <c r="AO68" i="9" s="1"/>
  <c r="S62" i="9"/>
  <c r="BA63" i="9"/>
  <c r="AD63" i="9" s="1"/>
  <c r="AP63" i="9" s="1"/>
  <c r="AC63" i="9"/>
  <c r="AO63" i="9" s="1"/>
  <c r="BA58" i="9"/>
  <c r="AD58" i="9" s="1"/>
  <c r="AP58" i="9" s="1"/>
  <c r="AC58" i="9"/>
  <c r="AO58" i="9" s="1"/>
  <c r="BA59" i="9"/>
  <c r="AD59" i="9" s="1"/>
  <c r="AC59" i="9"/>
  <c r="AO59" i="9" s="1"/>
  <c r="BA61" i="9"/>
  <c r="AD61" i="9" s="1"/>
  <c r="AP61" i="9" s="1"/>
  <c r="AC61" i="9"/>
  <c r="AO61" i="9" s="1"/>
  <c r="AP59" i="9"/>
  <c r="BA60" i="9"/>
  <c r="AD60" i="9" s="1"/>
  <c r="AP60" i="9" s="1"/>
  <c r="AC60" i="9"/>
  <c r="AO60" i="9" s="1"/>
  <c r="BA62" i="9"/>
  <c r="AD62" i="9" s="1"/>
  <c r="AC62" i="9"/>
  <c r="AO62" i="9" s="1"/>
  <c r="S52" i="9"/>
  <c r="S48" i="9"/>
  <c r="S51" i="9"/>
  <c r="BA48" i="9"/>
  <c r="AD48" i="9" s="1"/>
  <c r="AC48" i="9"/>
  <c r="AO48" i="9" s="1"/>
  <c r="BA53" i="9"/>
  <c r="AD53" i="9" s="1"/>
  <c r="AC53" i="9"/>
  <c r="AO53" i="9" s="1"/>
  <c r="BA49" i="9"/>
  <c r="AD49" i="9" s="1"/>
  <c r="AC49" i="9"/>
  <c r="BA52" i="9"/>
  <c r="AD52" i="9" s="1"/>
  <c r="AC52" i="9"/>
  <c r="AO52" i="9" s="1"/>
  <c r="S53" i="9"/>
  <c r="AP53" i="9" s="1"/>
  <c r="S49" i="9"/>
  <c r="AO49" i="9"/>
  <c r="S50" i="9"/>
  <c r="BA51" i="9"/>
  <c r="AD51" i="9" s="1"/>
  <c r="AC51" i="9"/>
  <c r="AO51" i="9" s="1"/>
  <c r="BA50" i="9"/>
  <c r="AD50" i="9" s="1"/>
  <c r="AC50" i="9"/>
  <c r="AO50" i="9" s="1"/>
  <c r="S39" i="9"/>
  <c r="BA40" i="9"/>
  <c r="AD40" i="9" s="1"/>
  <c r="AC40" i="9"/>
  <c r="BA41" i="9"/>
  <c r="AD41" i="9" s="1"/>
  <c r="AC41" i="9"/>
  <c r="BA43" i="9"/>
  <c r="AD43" i="9" s="1"/>
  <c r="AC43" i="9"/>
  <c r="AO43" i="9" s="1"/>
  <c r="BA39" i="9"/>
  <c r="AD39" i="9" s="1"/>
  <c r="AC39" i="9"/>
  <c r="AO39" i="9" s="1"/>
  <c r="S38" i="9"/>
  <c r="S40" i="9"/>
  <c r="AP40" i="9" s="1"/>
  <c r="AO40" i="9"/>
  <c r="S43" i="9"/>
  <c r="S42" i="9"/>
  <c r="S41" i="9"/>
  <c r="AP41" i="9" s="1"/>
  <c r="AO41" i="9"/>
  <c r="BA38" i="9"/>
  <c r="AD38" i="9" s="1"/>
  <c r="AC38" i="9"/>
  <c r="AO38" i="9" s="1"/>
  <c r="BA42" i="9"/>
  <c r="AD42" i="9" s="1"/>
  <c r="AC42" i="9"/>
  <c r="AO42" i="9" s="1"/>
  <c r="S32" i="9"/>
  <c r="S28" i="9"/>
  <c r="S33" i="9"/>
  <c r="S29" i="9"/>
  <c r="BA33" i="9"/>
  <c r="AD33" i="9" s="1"/>
  <c r="AC33" i="9"/>
  <c r="AO33" i="9" s="1"/>
  <c r="BA29" i="9"/>
  <c r="AD29" i="9" s="1"/>
  <c r="AC29" i="9"/>
  <c r="AO29" i="9" s="1"/>
  <c r="BA32" i="9"/>
  <c r="AD32" i="9" s="1"/>
  <c r="AC32" i="9"/>
  <c r="AO32" i="9" s="1"/>
  <c r="BA28" i="9"/>
  <c r="AD28" i="9" s="1"/>
  <c r="AC28" i="9"/>
  <c r="AO28" i="9" s="1"/>
  <c r="S31" i="9"/>
  <c r="S30" i="9"/>
  <c r="BA30" i="9"/>
  <c r="AD30" i="9" s="1"/>
  <c r="AC30" i="9"/>
  <c r="AO30" i="9" s="1"/>
  <c r="BA31" i="9"/>
  <c r="AD31" i="9" s="1"/>
  <c r="AC31" i="9"/>
  <c r="AO31" i="9" s="1"/>
  <c r="BA18" i="9"/>
  <c r="AD18" i="9" s="1"/>
  <c r="AC18" i="9"/>
  <c r="S21" i="9"/>
  <c r="S18" i="9"/>
  <c r="AO18" i="9"/>
  <c r="S20" i="9"/>
  <c r="S19" i="9"/>
  <c r="S22" i="9"/>
  <c r="S23" i="9"/>
  <c r="BA22" i="9"/>
  <c r="AD22" i="9" s="1"/>
  <c r="AC22" i="9"/>
  <c r="AO22" i="9" s="1"/>
  <c r="BA21" i="9"/>
  <c r="AD21" i="9" s="1"/>
  <c r="AC21" i="9"/>
  <c r="AO21" i="9" s="1"/>
  <c r="BA23" i="9"/>
  <c r="AD23" i="9" s="1"/>
  <c r="AC23" i="9"/>
  <c r="AO23" i="9" s="1"/>
  <c r="BA19" i="9"/>
  <c r="AD19" i="9" s="1"/>
  <c r="AC19" i="9"/>
  <c r="AO19" i="9" s="1"/>
  <c r="BA20" i="9"/>
  <c r="AD20" i="9" s="1"/>
  <c r="AC20" i="9"/>
  <c r="AO20" i="9" s="1"/>
  <c r="S42" i="8"/>
  <c r="S38" i="8"/>
  <c r="S43" i="8"/>
  <c r="S39" i="8"/>
  <c r="BA43" i="8"/>
  <c r="AD43" i="8" s="1"/>
  <c r="AC43" i="8"/>
  <c r="AO43" i="8" s="1"/>
  <c r="BA39" i="8"/>
  <c r="AD39" i="8" s="1"/>
  <c r="AC39" i="8"/>
  <c r="AO39" i="8" s="1"/>
  <c r="BA42" i="8"/>
  <c r="AD42" i="8" s="1"/>
  <c r="AC42" i="8"/>
  <c r="AO42" i="8" s="1"/>
  <c r="BA38" i="8"/>
  <c r="AD38" i="8" s="1"/>
  <c r="AC38" i="8"/>
  <c r="AO38" i="8" s="1"/>
  <c r="S41" i="8"/>
  <c r="S40" i="8"/>
  <c r="BA40" i="8"/>
  <c r="AD40" i="8" s="1"/>
  <c r="AC40" i="8"/>
  <c r="AO40" i="8" s="1"/>
  <c r="BA41" i="8"/>
  <c r="AD41" i="8" s="1"/>
  <c r="AC41" i="8"/>
  <c r="AO41" i="8" s="1"/>
  <c r="S29" i="8"/>
  <c r="AP29" i="8" s="1"/>
  <c r="AO29" i="8"/>
  <c r="S30" i="8"/>
  <c r="AP30" i="8" s="1"/>
  <c r="AO30" i="8"/>
  <c r="AN33" i="8"/>
  <c r="R33" i="8"/>
  <c r="AN32" i="8"/>
  <c r="R32" i="8"/>
  <c r="BA32" i="8"/>
  <c r="AD32" i="8" s="1"/>
  <c r="AC32" i="8"/>
  <c r="S28" i="8"/>
  <c r="AP28" i="8" s="1"/>
  <c r="AO28" i="8"/>
  <c r="S31" i="8"/>
  <c r="AP31" i="8" s="1"/>
  <c r="AO31" i="8"/>
  <c r="BA33" i="8"/>
  <c r="AD33" i="8" s="1"/>
  <c r="AC33" i="8"/>
  <c r="S22" i="8"/>
  <c r="S18" i="8"/>
  <c r="S23" i="8"/>
  <c r="S19" i="8"/>
  <c r="BA23" i="8"/>
  <c r="AD23" i="8" s="1"/>
  <c r="AC23" i="8"/>
  <c r="AO23" i="8" s="1"/>
  <c r="BA19" i="8"/>
  <c r="AD19" i="8" s="1"/>
  <c r="AC19" i="8"/>
  <c r="AO19" i="8" s="1"/>
  <c r="BA22" i="8"/>
  <c r="AD22" i="8" s="1"/>
  <c r="AC22" i="8"/>
  <c r="AO22" i="8" s="1"/>
  <c r="BA18" i="8"/>
  <c r="AD18" i="8" s="1"/>
  <c r="AC18" i="8"/>
  <c r="AO18" i="8" s="1"/>
  <c r="S21" i="8"/>
  <c r="S20" i="8"/>
  <c r="BA20" i="8"/>
  <c r="AD20" i="8" s="1"/>
  <c r="AC20" i="8"/>
  <c r="AO20" i="8" s="1"/>
  <c r="BA21" i="8"/>
  <c r="AD21" i="8" s="1"/>
  <c r="AC21" i="8"/>
  <c r="AO21" i="8" s="1"/>
  <c r="S118" i="7"/>
  <c r="S119" i="7"/>
  <c r="BA120" i="7"/>
  <c r="AD120" i="7" s="1"/>
  <c r="AC120" i="7"/>
  <c r="AO120" i="7" s="1"/>
  <c r="BA117" i="7"/>
  <c r="AD117" i="7" s="1"/>
  <c r="AC117" i="7"/>
  <c r="AO117" i="7" s="1"/>
  <c r="S120" i="7"/>
  <c r="S117" i="7"/>
  <c r="S121" i="7"/>
  <c r="BA118" i="7"/>
  <c r="AD118" i="7" s="1"/>
  <c r="AC118" i="7"/>
  <c r="AO118" i="7" s="1"/>
  <c r="BA119" i="7"/>
  <c r="AD119" i="7" s="1"/>
  <c r="AC119" i="7"/>
  <c r="AO119" i="7" s="1"/>
  <c r="BA121" i="7"/>
  <c r="AD121" i="7" s="1"/>
  <c r="AC121" i="7"/>
  <c r="AO121" i="7" s="1"/>
  <c r="S108" i="7"/>
  <c r="S109" i="7"/>
  <c r="BA110" i="7"/>
  <c r="AD110" i="7" s="1"/>
  <c r="AC110" i="7"/>
  <c r="AO110" i="7" s="1"/>
  <c r="BA107" i="7"/>
  <c r="AD107" i="7" s="1"/>
  <c r="AC107" i="7"/>
  <c r="AO107" i="7" s="1"/>
  <c r="S110" i="7"/>
  <c r="S107" i="7"/>
  <c r="S111" i="7"/>
  <c r="BA108" i="7"/>
  <c r="AD108" i="7" s="1"/>
  <c r="AC108" i="7"/>
  <c r="AO108" i="7" s="1"/>
  <c r="BA109" i="7"/>
  <c r="AD109" i="7" s="1"/>
  <c r="AC109" i="7"/>
  <c r="AO109" i="7" s="1"/>
  <c r="BA111" i="7"/>
  <c r="AD111" i="7" s="1"/>
  <c r="AC111" i="7"/>
  <c r="AO111" i="7" s="1"/>
  <c r="S98" i="7"/>
  <c r="S99" i="7"/>
  <c r="BA100" i="7"/>
  <c r="AD100" i="7" s="1"/>
  <c r="AC100" i="7"/>
  <c r="AO100" i="7" s="1"/>
  <c r="BA97" i="7"/>
  <c r="AD97" i="7" s="1"/>
  <c r="AC97" i="7"/>
  <c r="AO97" i="7" s="1"/>
  <c r="S100" i="7"/>
  <c r="S97" i="7"/>
  <c r="S101" i="7"/>
  <c r="BA98" i="7"/>
  <c r="AD98" i="7" s="1"/>
  <c r="AC98" i="7"/>
  <c r="AO98" i="7" s="1"/>
  <c r="BA99" i="7"/>
  <c r="AD99" i="7" s="1"/>
  <c r="AC99" i="7"/>
  <c r="AO99" i="7" s="1"/>
  <c r="BA101" i="7"/>
  <c r="AD101" i="7" s="1"/>
  <c r="AC101" i="7"/>
  <c r="AO101" i="7" s="1"/>
  <c r="S88" i="7"/>
  <c r="S89" i="7"/>
  <c r="BA90" i="7"/>
  <c r="AD90" i="7" s="1"/>
  <c r="AC90" i="7"/>
  <c r="AO90" i="7" s="1"/>
  <c r="BA87" i="7"/>
  <c r="AD87" i="7" s="1"/>
  <c r="AC87" i="7"/>
  <c r="AO87" i="7" s="1"/>
  <c r="S90" i="7"/>
  <c r="S87" i="7"/>
  <c r="S91" i="7"/>
  <c r="BA88" i="7"/>
  <c r="AD88" i="7" s="1"/>
  <c r="AC88" i="7"/>
  <c r="AO88" i="7" s="1"/>
  <c r="BA89" i="7"/>
  <c r="AD89" i="7" s="1"/>
  <c r="AC89" i="7"/>
  <c r="AO89" i="7" s="1"/>
  <c r="BA91" i="7"/>
  <c r="AD91" i="7" s="1"/>
  <c r="AC91" i="7"/>
  <c r="AO91" i="7" s="1"/>
  <c r="S78" i="7"/>
  <c r="S79" i="7"/>
  <c r="BA80" i="7"/>
  <c r="AD80" i="7" s="1"/>
  <c r="AC80" i="7"/>
  <c r="AO80" i="7" s="1"/>
  <c r="BA77" i="7"/>
  <c r="AD77" i="7" s="1"/>
  <c r="AC77" i="7"/>
  <c r="AO77" i="7" s="1"/>
  <c r="S80" i="7"/>
  <c r="S77" i="7"/>
  <c r="S81" i="7"/>
  <c r="BA78" i="7"/>
  <c r="AD78" i="7" s="1"/>
  <c r="AC78" i="7"/>
  <c r="AO78" i="7" s="1"/>
  <c r="BA79" i="7"/>
  <c r="AD79" i="7" s="1"/>
  <c r="AC79" i="7"/>
  <c r="AO79" i="7" s="1"/>
  <c r="BA81" i="7"/>
  <c r="AD81" i="7" s="1"/>
  <c r="AC81" i="7"/>
  <c r="AO81" i="7" s="1"/>
  <c r="S68" i="7"/>
  <c r="S69" i="7"/>
  <c r="BA70" i="7"/>
  <c r="AD70" i="7" s="1"/>
  <c r="AC70" i="7"/>
  <c r="AO70" i="7" s="1"/>
  <c r="BA67" i="7"/>
  <c r="AD67" i="7" s="1"/>
  <c r="AC67" i="7"/>
  <c r="AO67" i="7" s="1"/>
  <c r="S70" i="7"/>
  <c r="S67" i="7"/>
  <c r="S71" i="7"/>
  <c r="BA68" i="7"/>
  <c r="AD68" i="7" s="1"/>
  <c r="AC68" i="7"/>
  <c r="AO68" i="7" s="1"/>
  <c r="BA69" i="7"/>
  <c r="AD69" i="7" s="1"/>
  <c r="AC69" i="7"/>
  <c r="AO69" i="7" s="1"/>
  <c r="BA71" i="7"/>
  <c r="AD71" i="7" s="1"/>
  <c r="AC71" i="7"/>
  <c r="AO71" i="7" s="1"/>
  <c r="BA58" i="7"/>
  <c r="AD58" i="7" s="1"/>
  <c r="AC58" i="7"/>
  <c r="BA57" i="7"/>
  <c r="AD57" i="7" s="1"/>
  <c r="AC57" i="7"/>
  <c r="BA59" i="7"/>
  <c r="AD59" i="7" s="1"/>
  <c r="AC59" i="7"/>
  <c r="S60" i="7"/>
  <c r="S58" i="7"/>
  <c r="AO58" i="7"/>
  <c r="S61" i="7"/>
  <c r="S57" i="7"/>
  <c r="AO57" i="7"/>
  <c r="S59" i="7"/>
  <c r="AP59" i="7" s="1"/>
  <c r="AO59" i="7"/>
  <c r="BA61" i="7"/>
  <c r="AD61" i="7" s="1"/>
  <c r="AC61" i="7"/>
  <c r="AO61" i="7" s="1"/>
  <c r="BA60" i="7"/>
  <c r="AD60" i="7" s="1"/>
  <c r="AC60" i="7"/>
  <c r="AO60" i="7" s="1"/>
  <c r="S49" i="7"/>
  <c r="S48" i="7"/>
  <c r="S47" i="7"/>
  <c r="S51" i="7"/>
  <c r="BA51" i="7"/>
  <c r="AD51" i="7" s="1"/>
  <c r="AC51" i="7"/>
  <c r="AO51" i="7" s="1"/>
  <c r="S50" i="7"/>
  <c r="AP50" i="7" s="1"/>
  <c r="BA50" i="7"/>
  <c r="AD50" i="7" s="1"/>
  <c r="AC50" i="7"/>
  <c r="AO50" i="7" s="1"/>
  <c r="BA49" i="7"/>
  <c r="AD49" i="7" s="1"/>
  <c r="AC49" i="7"/>
  <c r="AO49" i="7" s="1"/>
  <c r="BA48" i="7"/>
  <c r="AD48" i="7" s="1"/>
  <c r="AC48" i="7"/>
  <c r="AO48" i="7" s="1"/>
  <c r="BA47" i="7"/>
  <c r="AD47" i="7" s="1"/>
  <c r="AC47" i="7"/>
  <c r="AO47" i="7" s="1"/>
  <c r="S38" i="7"/>
  <c r="S39" i="7"/>
  <c r="BA40" i="7"/>
  <c r="AD40" i="7" s="1"/>
  <c r="AC40" i="7"/>
  <c r="AO40" i="7" s="1"/>
  <c r="BA37" i="7"/>
  <c r="AD37" i="7" s="1"/>
  <c r="AC37" i="7"/>
  <c r="AO37" i="7" s="1"/>
  <c r="S40" i="7"/>
  <c r="S37" i="7"/>
  <c r="S41" i="7"/>
  <c r="BA38" i="7"/>
  <c r="AD38" i="7" s="1"/>
  <c r="AC38" i="7"/>
  <c r="AO38" i="7" s="1"/>
  <c r="BA39" i="7"/>
  <c r="AD39" i="7" s="1"/>
  <c r="AC39" i="7"/>
  <c r="AO39" i="7" s="1"/>
  <c r="BA41" i="7"/>
  <c r="AD41" i="7" s="1"/>
  <c r="AC41" i="7"/>
  <c r="AO41" i="7" s="1"/>
  <c r="S28" i="7"/>
  <c r="S29" i="7"/>
  <c r="BA30" i="7"/>
  <c r="AD30" i="7" s="1"/>
  <c r="AC30" i="7"/>
  <c r="AO30" i="7" s="1"/>
  <c r="BA27" i="7"/>
  <c r="AD27" i="7" s="1"/>
  <c r="AC27" i="7"/>
  <c r="AO27" i="7" s="1"/>
  <c r="S30" i="7"/>
  <c r="S27" i="7"/>
  <c r="S31" i="7"/>
  <c r="BA28" i="7"/>
  <c r="AD28" i="7" s="1"/>
  <c r="AC28" i="7"/>
  <c r="AO28" i="7" s="1"/>
  <c r="BA29" i="7"/>
  <c r="AD29" i="7" s="1"/>
  <c r="AC29" i="7"/>
  <c r="AO29" i="7" s="1"/>
  <c r="BA31" i="7"/>
  <c r="AD31" i="7" s="1"/>
  <c r="AC31" i="7"/>
  <c r="AO31" i="7" s="1"/>
  <c r="S18" i="7"/>
  <c r="S19" i="7"/>
  <c r="BA16" i="7"/>
  <c r="BA20" i="7"/>
  <c r="AD20" i="7" s="1"/>
  <c r="AC20" i="7"/>
  <c r="AO20" i="7" s="1"/>
  <c r="BA17" i="7"/>
  <c r="AD17" i="7" s="1"/>
  <c r="AC17" i="7"/>
  <c r="AO17" i="7" s="1"/>
  <c r="S20" i="7"/>
  <c r="S17" i="7"/>
  <c r="S21" i="7"/>
  <c r="BA18" i="7"/>
  <c r="AD18" i="7" s="1"/>
  <c r="AC18" i="7"/>
  <c r="AO18" i="7" s="1"/>
  <c r="BA19" i="7"/>
  <c r="AD19" i="7" s="1"/>
  <c r="AC19" i="7"/>
  <c r="AO19" i="7" s="1"/>
  <c r="BA21" i="7"/>
  <c r="AD21" i="7" s="1"/>
  <c r="AC21" i="7"/>
  <c r="AO21" i="7" s="1"/>
  <c r="S67" i="14"/>
  <c r="S69" i="14"/>
  <c r="BA68" i="14"/>
  <c r="AD68" i="14" s="1"/>
  <c r="AC68" i="14"/>
  <c r="AO68" i="14" s="1"/>
  <c r="S68" i="14"/>
  <c r="S66" i="14"/>
  <c r="S70" i="14"/>
  <c r="BA69" i="14"/>
  <c r="AD69" i="14" s="1"/>
  <c r="AC69" i="14"/>
  <c r="AO69" i="14" s="1"/>
  <c r="BA66" i="14"/>
  <c r="AD66" i="14" s="1"/>
  <c r="AC66" i="14"/>
  <c r="AO66" i="14" s="1"/>
  <c r="BA67" i="14"/>
  <c r="AD67" i="14" s="1"/>
  <c r="AC67" i="14"/>
  <c r="AO67" i="14" s="1"/>
  <c r="BA70" i="14"/>
  <c r="AD70" i="14" s="1"/>
  <c r="AC70" i="14"/>
  <c r="AO70" i="14" s="1"/>
  <c r="S57" i="14"/>
  <c r="S60" i="14"/>
  <c r="S56" i="14"/>
  <c r="S58" i="14"/>
  <c r="BA58" i="14"/>
  <c r="AD58" i="14" s="1"/>
  <c r="AC58" i="14"/>
  <c r="AO58" i="14" s="1"/>
  <c r="S59" i="14"/>
  <c r="BA59" i="14"/>
  <c r="AD59" i="14" s="1"/>
  <c r="AC59" i="14"/>
  <c r="AO59" i="14" s="1"/>
  <c r="BA56" i="14"/>
  <c r="AD56" i="14" s="1"/>
  <c r="AC56" i="14"/>
  <c r="AO56" i="14" s="1"/>
  <c r="BA57" i="14"/>
  <c r="AD57" i="14" s="1"/>
  <c r="AC57" i="14"/>
  <c r="AO57" i="14" s="1"/>
  <c r="BA60" i="14"/>
  <c r="AD60" i="14" s="1"/>
  <c r="AC60" i="14"/>
  <c r="AO60" i="14" s="1"/>
  <c r="S47" i="14"/>
  <c r="S49" i="14"/>
  <c r="S50" i="14"/>
  <c r="BA49" i="14"/>
  <c r="AD49" i="14" s="1"/>
  <c r="AC49" i="14"/>
  <c r="AO49" i="14" s="1"/>
  <c r="BA46" i="14"/>
  <c r="AD46" i="14" s="1"/>
  <c r="AC46" i="14"/>
  <c r="S48" i="14"/>
  <c r="S46" i="14"/>
  <c r="AO46" i="14"/>
  <c r="BA47" i="14"/>
  <c r="AD47" i="14" s="1"/>
  <c r="AC47" i="14"/>
  <c r="AO47" i="14" s="1"/>
  <c r="BA50" i="14"/>
  <c r="AD50" i="14" s="1"/>
  <c r="AC50" i="14"/>
  <c r="AO50" i="14" s="1"/>
  <c r="BA48" i="14"/>
  <c r="AD48" i="14" s="1"/>
  <c r="AC48" i="14"/>
  <c r="AO48" i="14" s="1"/>
  <c r="S36" i="14"/>
  <c r="S39" i="14"/>
  <c r="AP39" i="14" s="1"/>
  <c r="S38" i="14"/>
  <c r="BA38" i="14"/>
  <c r="AD38" i="14" s="1"/>
  <c r="AC38" i="14"/>
  <c r="AO38" i="14" s="1"/>
  <c r="BA39" i="14"/>
  <c r="AD39" i="14" s="1"/>
  <c r="AC39" i="14"/>
  <c r="AO39" i="14" s="1"/>
  <c r="S37" i="14"/>
  <c r="AO37" i="14"/>
  <c r="S40" i="14"/>
  <c r="BA40" i="14"/>
  <c r="AD40" i="14" s="1"/>
  <c r="AC40" i="14"/>
  <c r="AO40" i="14" s="1"/>
  <c r="BA37" i="14"/>
  <c r="AD37" i="14" s="1"/>
  <c r="AC37" i="14"/>
  <c r="BA36" i="14"/>
  <c r="AD36" i="14" s="1"/>
  <c r="AC36" i="14"/>
  <c r="AO36" i="14" s="1"/>
  <c r="S27" i="14"/>
  <c r="S30" i="14"/>
  <c r="S26" i="14"/>
  <c r="S28" i="14"/>
  <c r="BA28" i="14"/>
  <c r="AD28" i="14" s="1"/>
  <c r="AC28" i="14"/>
  <c r="AO28" i="14" s="1"/>
  <c r="S29" i="14"/>
  <c r="BA29" i="14"/>
  <c r="AD29" i="14" s="1"/>
  <c r="AC29" i="14"/>
  <c r="AO29" i="14" s="1"/>
  <c r="BA26" i="14"/>
  <c r="AD26" i="14" s="1"/>
  <c r="AC26" i="14"/>
  <c r="AO26" i="14" s="1"/>
  <c r="BA27" i="14"/>
  <c r="AD27" i="14" s="1"/>
  <c r="AC27" i="14"/>
  <c r="AO27" i="14" s="1"/>
  <c r="BA30" i="14"/>
  <c r="AD30" i="14" s="1"/>
  <c r="AC30" i="14"/>
  <c r="AO30" i="14" s="1"/>
  <c r="BA17" i="14"/>
  <c r="AD17" i="14" s="1"/>
  <c r="AC17" i="14"/>
  <c r="AO17" i="14" s="1"/>
  <c r="S18" i="14"/>
  <c r="S20" i="14"/>
  <c r="AN16" i="14"/>
  <c r="R16" i="14"/>
  <c r="BA18" i="14"/>
  <c r="AD18" i="14" s="1"/>
  <c r="AC18" i="14"/>
  <c r="AO18" i="14" s="1"/>
  <c r="BA16" i="14"/>
  <c r="AD16" i="14" s="1"/>
  <c r="AC16" i="14"/>
  <c r="BA10" i="14"/>
  <c r="AD10" i="14" s="1"/>
  <c r="AP10" i="14" s="1"/>
  <c r="AC10" i="14"/>
  <c r="AO10" i="14" s="1"/>
  <c r="S19" i="14"/>
  <c r="S17" i="14"/>
  <c r="BA20" i="14"/>
  <c r="AD20" i="14" s="1"/>
  <c r="AC20" i="14"/>
  <c r="AO20" i="14" s="1"/>
  <c r="BA19" i="14"/>
  <c r="AD19" i="14" s="1"/>
  <c r="AC19" i="14"/>
  <c r="AO19" i="14" s="1"/>
  <c r="S62" i="6"/>
  <c r="S58" i="6"/>
  <c r="S63" i="6"/>
  <c r="S59" i="6"/>
  <c r="BA63" i="6"/>
  <c r="AD63" i="6" s="1"/>
  <c r="AC63" i="6"/>
  <c r="AO63" i="6" s="1"/>
  <c r="BA59" i="6"/>
  <c r="AD59" i="6" s="1"/>
  <c r="AC59" i="6"/>
  <c r="AO59" i="6" s="1"/>
  <c r="BA62" i="6"/>
  <c r="AD62" i="6" s="1"/>
  <c r="AC62" i="6"/>
  <c r="AO62" i="6" s="1"/>
  <c r="BA58" i="6"/>
  <c r="AD58" i="6" s="1"/>
  <c r="AC58" i="6"/>
  <c r="AO58" i="6" s="1"/>
  <c r="S61" i="6"/>
  <c r="S60" i="6"/>
  <c r="BA60" i="6"/>
  <c r="AD60" i="6" s="1"/>
  <c r="AC60" i="6"/>
  <c r="AO60" i="6" s="1"/>
  <c r="BA61" i="6"/>
  <c r="AD61" i="6" s="1"/>
  <c r="AC61" i="6"/>
  <c r="AO61" i="6" s="1"/>
  <c r="S51" i="6"/>
  <c r="S52" i="6"/>
  <c r="BA48" i="6"/>
  <c r="AD48" i="6" s="1"/>
  <c r="AC48" i="6"/>
  <c r="AO48" i="6" s="1"/>
  <c r="BA52" i="6"/>
  <c r="AD52" i="6" s="1"/>
  <c r="AC52" i="6"/>
  <c r="AO52" i="6" s="1"/>
  <c r="BA49" i="6"/>
  <c r="AD49" i="6" s="1"/>
  <c r="AC49" i="6"/>
  <c r="AO49" i="6" s="1"/>
  <c r="S48" i="6"/>
  <c r="AP48" i="6" s="1"/>
  <c r="S53" i="6"/>
  <c r="S49" i="6"/>
  <c r="AP49" i="6" s="1"/>
  <c r="S50" i="6"/>
  <c r="BA53" i="6"/>
  <c r="AD53" i="6" s="1"/>
  <c r="AC53" i="6"/>
  <c r="AO53" i="6" s="1"/>
  <c r="BA50" i="6"/>
  <c r="AD50" i="6" s="1"/>
  <c r="AC50" i="6"/>
  <c r="AO50" i="6" s="1"/>
  <c r="BA51" i="6"/>
  <c r="AD51" i="6" s="1"/>
  <c r="AC51" i="6"/>
  <c r="AO51" i="6" s="1"/>
  <c r="S38" i="6"/>
  <c r="S41" i="6"/>
  <c r="BA39" i="6"/>
  <c r="AD39" i="6" s="1"/>
  <c r="AC39" i="6"/>
  <c r="AO39" i="6" s="1"/>
  <c r="BA40" i="6"/>
  <c r="AD40" i="6" s="1"/>
  <c r="AC40" i="6"/>
  <c r="AO40" i="6" s="1"/>
  <c r="AN43" i="6"/>
  <c r="R43" i="6"/>
  <c r="BA43" i="6"/>
  <c r="AD43" i="6" s="1"/>
  <c r="AC43" i="6"/>
  <c r="S40" i="6"/>
  <c r="S39" i="6"/>
  <c r="AP39" i="6" s="1"/>
  <c r="BA38" i="6"/>
  <c r="AD38" i="6" s="1"/>
  <c r="AC38" i="6"/>
  <c r="AO38" i="6" s="1"/>
  <c r="BA41" i="6"/>
  <c r="AD41" i="6" s="1"/>
  <c r="AC41" i="6"/>
  <c r="AO41" i="6" s="1"/>
  <c r="AN42" i="6"/>
  <c r="R42" i="6"/>
  <c r="BA42" i="6"/>
  <c r="AD42" i="6" s="1"/>
  <c r="AC42" i="6"/>
  <c r="S32" i="6"/>
  <c r="S28" i="6"/>
  <c r="S33" i="6"/>
  <c r="S29" i="6"/>
  <c r="BA33" i="6"/>
  <c r="AD33" i="6" s="1"/>
  <c r="AC33" i="6"/>
  <c r="AO33" i="6" s="1"/>
  <c r="BA29" i="6"/>
  <c r="AD29" i="6" s="1"/>
  <c r="AC29" i="6"/>
  <c r="AO29" i="6" s="1"/>
  <c r="BA32" i="6"/>
  <c r="AD32" i="6" s="1"/>
  <c r="AC32" i="6"/>
  <c r="AO32" i="6" s="1"/>
  <c r="BA28" i="6"/>
  <c r="AD28" i="6" s="1"/>
  <c r="AC28" i="6"/>
  <c r="AO28" i="6" s="1"/>
  <c r="S31" i="6"/>
  <c r="S30" i="6"/>
  <c r="BA30" i="6"/>
  <c r="AD30" i="6" s="1"/>
  <c r="AC30" i="6"/>
  <c r="AO30" i="6" s="1"/>
  <c r="BA31" i="6"/>
  <c r="AD31" i="6" s="1"/>
  <c r="AC31" i="6"/>
  <c r="AO31" i="6" s="1"/>
  <c r="S22" i="6"/>
  <c r="S18" i="6"/>
  <c r="S23" i="6"/>
  <c r="S19" i="6"/>
  <c r="BA23" i="6"/>
  <c r="AD23" i="6" s="1"/>
  <c r="AC23" i="6"/>
  <c r="AO23" i="6" s="1"/>
  <c r="BA19" i="6"/>
  <c r="AD19" i="6" s="1"/>
  <c r="AC19" i="6"/>
  <c r="AO19" i="6" s="1"/>
  <c r="BA22" i="6"/>
  <c r="AD22" i="6" s="1"/>
  <c r="AC22" i="6"/>
  <c r="AO22" i="6" s="1"/>
  <c r="BA18" i="6"/>
  <c r="AD18" i="6" s="1"/>
  <c r="AC18" i="6"/>
  <c r="AO18" i="6" s="1"/>
  <c r="S21" i="6"/>
  <c r="S20" i="6"/>
  <c r="BA20" i="6"/>
  <c r="AD20" i="6" s="1"/>
  <c r="AC20" i="6"/>
  <c r="AO20" i="6" s="1"/>
  <c r="BA21" i="6"/>
  <c r="AD21" i="6" s="1"/>
  <c r="AC21" i="6"/>
  <c r="AO21" i="6" s="1"/>
  <c r="S18" i="1"/>
  <c r="S19" i="1"/>
  <c r="BA20" i="1"/>
  <c r="AD20" i="1" s="1"/>
  <c r="AC20" i="1"/>
  <c r="S20" i="1"/>
  <c r="AO20" i="1"/>
  <c r="S21" i="1"/>
  <c r="BA18" i="1"/>
  <c r="AD18" i="1" s="1"/>
  <c r="AC18" i="1"/>
  <c r="AO18" i="1" s="1"/>
  <c r="BA19" i="1"/>
  <c r="AD19" i="1" s="1"/>
  <c r="AC19" i="1"/>
  <c r="AO19" i="1" s="1"/>
  <c r="BA21" i="1"/>
  <c r="AD21" i="1" s="1"/>
  <c r="AC21" i="1"/>
  <c r="AO21" i="1" s="1"/>
  <c r="S8" i="12"/>
  <c r="S9" i="12"/>
  <c r="BA9" i="12"/>
  <c r="AD9" i="12" s="1"/>
  <c r="AC9" i="12"/>
  <c r="AO9" i="12" s="1"/>
  <c r="BA8" i="12"/>
  <c r="AD8" i="12" s="1"/>
  <c r="AC8" i="12"/>
  <c r="AO8" i="12" s="1"/>
  <c r="S11" i="12"/>
  <c r="S7" i="12"/>
  <c r="S10" i="12"/>
  <c r="BA10" i="12"/>
  <c r="AD10" i="12" s="1"/>
  <c r="AC10" i="12"/>
  <c r="AO10" i="12" s="1"/>
  <c r="BA11" i="12"/>
  <c r="AD11" i="12" s="1"/>
  <c r="AC11" i="12"/>
  <c r="AO11" i="12" s="1"/>
  <c r="BA7" i="12"/>
  <c r="AD7" i="12" s="1"/>
  <c r="AC7" i="12"/>
  <c r="AO7" i="12" s="1"/>
  <c r="BA10" i="11"/>
  <c r="AD10" i="11" s="1"/>
  <c r="AC10" i="11"/>
  <c r="BA8" i="11"/>
  <c r="AD8" i="11" s="1"/>
  <c r="AC8" i="11"/>
  <c r="AO8" i="11" s="1"/>
  <c r="S7" i="11"/>
  <c r="S9" i="11"/>
  <c r="S8" i="11"/>
  <c r="S10" i="11"/>
  <c r="AP10" i="11" s="1"/>
  <c r="AO10" i="11"/>
  <c r="BA9" i="11"/>
  <c r="AD9" i="11" s="1"/>
  <c r="AC9" i="11"/>
  <c r="AO9" i="11" s="1"/>
  <c r="BA7" i="11"/>
  <c r="AD7" i="11" s="1"/>
  <c r="AC7" i="11"/>
  <c r="AO7" i="11" s="1"/>
  <c r="S8" i="10"/>
  <c r="S9" i="10"/>
  <c r="BA9" i="10"/>
  <c r="AD9" i="10" s="1"/>
  <c r="AC9" i="10"/>
  <c r="AO9" i="10" s="1"/>
  <c r="BA8" i="10"/>
  <c r="AD8" i="10" s="1"/>
  <c r="AC8" i="10"/>
  <c r="AO8" i="10" s="1"/>
  <c r="S7" i="10"/>
  <c r="S6" i="10"/>
  <c r="BA6" i="10"/>
  <c r="AD6" i="10" s="1"/>
  <c r="AC6" i="10"/>
  <c r="AO6" i="10" s="1"/>
  <c r="BA7" i="10"/>
  <c r="AD7" i="10" s="1"/>
  <c r="AC7" i="10"/>
  <c r="AO7" i="10" s="1"/>
  <c r="S8" i="13"/>
  <c r="S9" i="13"/>
  <c r="BA9" i="13"/>
  <c r="AD9" i="13" s="1"/>
  <c r="AC9" i="13"/>
  <c r="AO9" i="13" s="1"/>
  <c r="BA8" i="13"/>
  <c r="AD8" i="13" s="1"/>
  <c r="AC8" i="13"/>
  <c r="AO8" i="13" s="1"/>
  <c r="S7" i="13"/>
  <c r="S10" i="13"/>
  <c r="S6" i="13"/>
  <c r="BA10" i="13"/>
  <c r="AD10" i="13" s="1"/>
  <c r="AC10" i="13"/>
  <c r="AO10" i="13" s="1"/>
  <c r="BA6" i="13"/>
  <c r="AD6" i="13" s="1"/>
  <c r="AC6" i="13"/>
  <c r="AO6" i="13" s="1"/>
  <c r="BA7" i="13"/>
  <c r="AD7" i="13" s="1"/>
  <c r="AC7" i="13"/>
  <c r="AO7" i="13" s="1"/>
  <c r="S12" i="8"/>
  <c r="S13" i="8"/>
  <c r="S8" i="8"/>
  <c r="BA9" i="8"/>
  <c r="AD9" i="8" s="1"/>
  <c r="AC9" i="8"/>
  <c r="BA8" i="8"/>
  <c r="AD8" i="8" s="1"/>
  <c r="AC8" i="8"/>
  <c r="AO8" i="8" s="1"/>
  <c r="BA11" i="8"/>
  <c r="AD11" i="8" s="1"/>
  <c r="AC11" i="8"/>
  <c r="AO11" i="8" s="1"/>
  <c r="S10" i="8"/>
  <c r="S11" i="8"/>
  <c r="S9" i="8"/>
  <c r="AO9" i="8"/>
  <c r="BA12" i="8"/>
  <c r="AD12" i="8" s="1"/>
  <c r="AC12" i="8"/>
  <c r="AO12" i="8" s="1"/>
  <c r="BA13" i="8"/>
  <c r="AD13" i="8" s="1"/>
  <c r="AC13" i="8"/>
  <c r="AO13" i="8" s="1"/>
  <c r="BA10" i="8"/>
  <c r="AD10" i="8" s="1"/>
  <c r="AC10" i="8"/>
  <c r="AO10" i="8" s="1"/>
  <c r="S12" i="7"/>
  <c r="AP12" i="7" s="1"/>
  <c r="AO12" i="7"/>
  <c r="S10" i="7"/>
  <c r="S13" i="7"/>
  <c r="BA12" i="7"/>
  <c r="AD12" i="7" s="1"/>
  <c r="AC12" i="7"/>
  <c r="BA9" i="7"/>
  <c r="AD9" i="7" s="1"/>
  <c r="AC9" i="7"/>
  <c r="BA13" i="7"/>
  <c r="AD13" i="7" s="1"/>
  <c r="AC13" i="7"/>
  <c r="AO13" i="7" s="1"/>
  <c r="S11" i="7"/>
  <c r="S7" i="7"/>
  <c r="AP7" i="7" s="1"/>
  <c r="AO7" i="7"/>
  <c r="S9" i="7"/>
  <c r="AP9" i="7" s="1"/>
  <c r="AO9" i="7"/>
  <c r="S8" i="7"/>
  <c r="BA7" i="7"/>
  <c r="AD7" i="7" s="1"/>
  <c r="AC7" i="7"/>
  <c r="BA8" i="7"/>
  <c r="AD8" i="7" s="1"/>
  <c r="AC8" i="7"/>
  <c r="AO8" i="7" s="1"/>
  <c r="BA10" i="7"/>
  <c r="AD10" i="7" s="1"/>
  <c r="AC10" i="7"/>
  <c r="AO10" i="7" s="1"/>
  <c r="BA11" i="7"/>
  <c r="AD11" i="7" s="1"/>
  <c r="AC11" i="7"/>
  <c r="AO11" i="7" s="1"/>
  <c r="S10" i="9"/>
  <c r="S11" i="9"/>
  <c r="BA10" i="9"/>
  <c r="AD10" i="9" s="1"/>
  <c r="AC10" i="9"/>
  <c r="AO10" i="9" s="1"/>
  <c r="BA12" i="9"/>
  <c r="AD12" i="9" s="1"/>
  <c r="AC12" i="9"/>
  <c r="BA8" i="9"/>
  <c r="AD8" i="9" s="1"/>
  <c r="AC8" i="9"/>
  <c r="AO8" i="9" s="1"/>
  <c r="S8" i="9"/>
  <c r="S12" i="9"/>
  <c r="AO12" i="9"/>
  <c r="S9" i="9"/>
  <c r="S13" i="9"/>
  <c r="BA9" i="9"/>
  <c r="AD9" i="9" s="1"/>
  <c r="AC9" i="9"/>
  <c r="AO9" i="9" s="1"/>
  <c r="BA13" i="9"/>
  <c r="AD13" i="9" s="1"/>
  <c r="AC13" i="9"/>
  <c r="AO13" i="9" s="1"/>
  <c r="BA11" i="9"/>
  <c r="AD11" i="9" s="1"/>
  <c r="AC11" i="9"/>
  <c r="AO11" i="9" s="1"/>
  <c r="S9" i="6"/>
  <c r="BA10" i="6"/>
  <c r="AD10" i="6" s="1"/>
  <c r="AC10" i="6"/>
  <c r="AO10" i="6" s="1"/>
  <c r="BA13" i="6"/>
  <c r="AD13" i="6" s="1"/>
  <c r="AC13" i="6"/>
  <c r="AO13" i="6" s="1"/>
  <c r="BA9" i="6"/>
  <c r="AD9" i="6" s="1"/>
  <c r="AC9" i="6"/>
  <c r="AO9" i="6" s="1"/>
  <c r="BA8" i="6"/>
  <c r="AD8" i="6" s="1"/>
  <c r="AC8" i="6"/>
  <c r="BA11" i="6"/>
  <c r="AD11" i="6" s="1"/>
  <c r="AC11" i="6"/>
  <c r="AO11" i="6" s="1"/>
  <c r="S13" i="6"/>
  <c r="S11" i="6"/>
  <c r="S10" i="6"/>
  <c r="AP10" i="6" s="1"/>
  <c r="S12" i="6"/>
  <c r="S8" i="6"/>
  <c r="AO8" i="6"/>
  <c r="BA12" i="6"/>
  <c r="AD12" i="6" s="1"/>
  <c r="AC12" i="6"/>
  <c r="AO12" i="6" s="1"/>
  <c r="S8" i="1"/>
  <c r="S9" i="1"/>
  <c r="BA8" i="1"/>
  <c r="AD8" i="1" s="1"/>
  <c r="AC8" i="1"/>
  <c r="AO8" i="1" s="1"/>
  <c r="BA9" i="1"/>
  <c r="AD9" i="1" s="1"/>
  <c r="AC9" i="1"/>
  <c r="AO9" i="1" s="1"/>
  <c r="S11" i="1"/>
  <c r="S10" i="1"/>
  <c r="BA10" i="1"/>
  <c r="AD10" i="1" s="1"/>
  <c r="AC10" i="1"/>
  <c r="AO10" i="1" s="1"/>
  <c r="BA11" i="1"/>
  <c r="AD11" i="1" s="1"/>
  <c r="AC11" i="1"/>
  <c r="AO11" i="1" s="1"/>
  <c r="S22" i="5"/>
  <c r="S18" i="5"/>
  <c r="S23" i="5"/>
  <c r="S19" i="5"/>
  <c r="BA23" i="5"/>
  <c r="AD23" i="5" s="1"/>
  <c r="AC23" i="5"/>
  <c r="AO23" i="5" s="1"/>
  <c r="BA19" i="5"/>
  <c r="AD19" i="5" s="1"/>
  <c r="AC19" i="5"/>
  <c r="AO19" i="5" s="1"/>
  <c r="BA22" i="5"/>
  <c r="AD22" i="5" s="1"/>
  <c r="AC22" i="5"/>
  <c r="AO22" i="5" s="1"/>
  <c r="BA18" i="5"/>
  <c r="AD18" i="5" s="1"/>
  <c r="AC18" i="5"/>
  <c r="AO18" i="5" s="1"/>
  <c r="S21" i="5"/>
  <c r="S20" i="5"/>
  <c r="BA20" i="5"/>
  <c r="AD20" i="5" s="1"/>
  <c r="AC20" i="5"/>
  <c r="AO20" i="5" s="1"/>
  <c r="BA21" i="5"/>
  <c r="AD21" i="5" s="1"/>
  <c r="AC21" i="5"/>
  <c r="AO21" i="5" s="1"/>
  <c r="BA13" i="5"/>
  <c r="AD13" i="5" s="1"/>
  <c r="AC13" i="5"/>
  <c r="BA12" i="5"/>
  <c r="AD12" i="5" s="1"/>
  <c r="AC12" i="5"/>
  <c r="BA11" i="5"/>
  <c r="AD11" i="5" s="1"/>
  <c r="AC11" i="5"/>
  <c r="AO11" i="5" s="1"/>
  <c r="S13" i="5"/>
  <c r="AP13" i="5" s="1"/>
  <c r="AO13" i="5"/>
  <c r="S12" i="5"/>
  <c r="AO12" i="5"/>
  <c r="S11" i="5"/>
  <c r="AP11" i="5" s="1"/>
  <c r="S9" i="5"/>
  <c r="S10" i="5"/>
  <c r="AO10" i="5"/>
  <c r="S8" i="5"/>
  <c r="BA9" i="5"/>
  <c r="AD9" i="5" s="1"/>
  <c r="AC9" i="5"/>
  <c r="AO9" i="5" s="1"/>
  <c r="BA10" i="5"/>
  <c r="AD10" i="5" s="1"/>
  <c r="AC10" i="5"/>
  <c r="BA8" i="5"/>
  <c r="AD8" i="5" s="1"/>
  <c r="AC8" i="5"/>
  <c r="AO8" i="5" s="1"/>
  <c r="S57" i="15"/>
  <c r="S56" i="15"/>
  <c r="S60" i="15"/>
  <c r="BA58" i="15"/>
  <c r="AD58" i="15" s="1"/>
  <c r="AC58" i="15"/>
  <c r="AO58" i="15" s="1"/>
  <c r="BA57" i="15"/>
  <c r="AD57" i="15" s="1"/>
  <c r="AC57" i="15"/>
  <c r="AO57" i="15" s="1"/>
  <c r="S59" i="15"/>
  <c r="S58" i="15"/>
  <c r="BA60" i="15"/>
  <c r="AD60" i="15" s="1"/>
  <c r="AC60" i="15"/>
  <c r="AO60" i="15" s="1"/>
  <c r="BA56" i="15"/>
  <c r="AD56" i="15" s="1"/>
  <c r="AC56" i="15"/>
  <c r="AO56" i="15" s="1"/>
  <c r="BA59" i="15"/>
  <c r="AD59" i="15" s="1"/>
  <c r="AC59" i="15"/>
  <c r="AO59" i="15" s="1"/>
  <c r="S49" i="15"/>
  <c r="S50" i="15"/>
  <c r="S47" i="15"/>
  <c r="BA49" i="15"/>
  <c r="AD49" i="15" s="1"/>
  <c r="AC49" i="15"/>
  <c r="AO49" i="15" s="1"/>
  <c r="BA48" i="15"/>
  <c r="AD48" i="15" s="1"/>
  <c r="AC48" i="15"/>
  <c r="AO48" i="15" s="1"/>
  <c r="S46" i="15"/>
  <c r="S48" i="15"/>
  <c r="BA50" i="15"/>
  <c r="AD50" i="15" s="1"/>
  <c r="AC50" i="15"/>
  <c r="AO50" i="15" s="1"/>
  <c r="BA47" i="15"/>
  <c r="AD47" i="15" s="1"/>
  <c r="AC47" i="15"/>
  <c r="AO47" i="15" s="1"/>
  <c r="BA46" i="15"/>
  <c r="AD46" i="15" s="1"/>
  <c r="AC46" i="15"/>
  <c r="AO46" i="15" s="1"/>
  <c r="BA38" i="15"/>
  <c r="AD38" i="15" s="1"/>
  <c r="AC38" i="15"/>
  <c r="BA36" i="15"/>
  <c r="AD36" i="15" s="1"/>
  <c r="AC36" i="15"/>
  <c r="AO36" i="15" s="1"/>
  <c r="BA37" i="15"/>
  <c r="AD37" i="15" s="1"/>
  <c r="AC37" i="15"/>
  <c r="S40" i="15"/>
  <c r="S36" i="15"/>
  <c r="AP36" i="15" s="1"/>
  <c r="S39" i="15"/>
  <c r="BA40" i="15"/>
  <c r="AD40" i="15" s="1"/>
  <c r="AC40" i="15"/>
  <c r="AO40" i="15" s="1"/>
  <c r="BA39" i="15"/>
  <c r="AD39" i="15" s="1"/>
  <c r="AC39" i="15"/>
  <c r="AO39" i="15" s="1"/>
  <c r="AN37" i="15"/>
  <c r="R37" i="15"/>
  <c r="AN38" i="15"/>
  <c r="R38" i="15"/>
  <c r="S28" i="15"/>
  <c r="S27" i="15"/>
  <c r="S30" i="15"/>
  <c r="BA26" i="15"/>
  <c r="AD26" i="15" s="1"/>
  <c r="AC26" i="15"/>
  <c r="BA28" i="15"/>
  <c r="AD28" i="15" s="1"/>
  <c r="AC28" i="15"/>
  <c r="AO28" i="15" s="1"/>
  <c r="S26" i="15"/>
  <c r="AP26" i="15" s="1"/>
  <c r="AO26" i="15"/>
  <c r="S29" i="15"/>
  <c r="BA29" i="15"/>
  <c r="AD29" i="15" s="1"/>
  <c r="AC29" i="15"/>
  <c r="AO29" i="15" s="1"/>
  <c r="BA27" i="15"/>
  <c r="AD27" i="15" s="1"/>
  <c r="AC27" i="15"/>
  <c r="AO27" i="15" s="1"/>
  <c r="BA30" i="15"/>
  <c r="AD30" i="15" s="1"/>
  <c r="AC30" i="15"/>
  <c r="AO30" i="15" s="1"/>
  <c r="S18" i="15"/>
  <c r="S19" i="15"/>
  <c r="S20" i="15"/>
  <c r="BA17" i="15"/>
  <c r="AD17" i="15" s="1"/>
  <c r="AC17" i="15"/>
  <c r="AO17" i="15" s="1"/>
  <c r="S17" i="15"/>
  <c r="BA20" i="15"/>
  <c r="AD20" i="15" s="1"/>
  <c r="AC20" i="15"/>
  <c r="AO20" i="15" s="1"/>
  <c r="BA18" i="15"/>
  <c r="AD18" i="15" s="1"/>
  <c r="AC18" i="15"/>
  <c r="AO18" i="15" s="1"/>
  <c r="BA19" i="15"/>
  <c r="AD19" i="15" s="1"/>
  <c r="AC19" i="15"/>
  <c r="AO19" i="15" s="1"/>
  <c r="AP17" i="12" l="1"/>
  <c r="AP38" i="11"/>
  <c r="AP18" i="11"/>
  <c r="AP19" i="11"/>
  <c r="AP30" i="11"/>
  <c r="AP8" i="11"/>
  <c r="AP48" i="9"/>
  <c r="AP49" i="9"/>
  <c r="AP18" i="9"/>
  <c r="AP12" i="9"/>
  <c r="AP9" i="8"/>
  <c r="AP120" i="7"/>
  <c r="AP117" i="7"/>
  <c r="AP110" i="7"/>
  <c r="AP107" i="7"/>
  <c r="AP97" i="7"/>
  <c r="AP100" i="7"/>
  <c r="AP87" i="7"/>
  <c r="AP90" i="7"/>
  <c r="AP77" i="7"/>
  <c r="AP80" i="7"/>
  <c r="AP67" i="7"/>
  <c r="AP70" i="7"/>
  <c r="AP51" i="7"/>
  <c r="AP37" i="7"/>
  <c r="AP40" i="7"/>
  <c r="AP30" i="7"/>
  <c r="AP27" i="7"/>
  <c r="AP17" i="7"/>
  <c r="AP20" i="7"/>
  <c r="AP69" i="14"/>
  <c r="AP68" i="14"/>
  <c r="AP46" i="14"/>
  <c r="AP37" i="14"/>
  <c r="AP28" i="14"/>
  <c r="AP29" i="14"/>
  <c r="AP17" i="14"/>
  <c r="AP53" i="6"/>
  <c r="AP11" i="6"/>
  <c r="AP8" i="6"/>
  <c r="AP20" i="1"/>
  <c r="AP48" i="15"/>
  <c r="AP20" i="12"/>
  <c r="AP16" i="10"/>
  <c r="AP19" i="10"/>
  <c r="AP18" i="13"/>
  <c r="AP19" i="13"/>
  <c r="AP60" i="7"/>
  <c r="AP61" i="7"/>
  <c r="AP58" i="7"/>
  <c r="AP59" i="14"/>
  <c r="AP58" i="14"/>
  <c r="AP19" i="14"/>
  <c r="AP18" i="14"/>
  <c r="AP40" i="15"/>
  <c r="AP18" i="12"/>
  <c r="AP21" i="12"/>
  <c r="AP19" i="12"/>
  <c r="AP40" i="11"/>
  <c r="AP37" i="11"/>
  <c r="AP27" i="11"/>
  <c r="AP29" i="11"/>
  <c r="AP20" i="11"/>
  <c r="AP17" i="11"/>
  <c r="AP37" i="10"/>
  <c r="AP38" i="10"/>
  <c r="AP26" i="10"/>
  <c r="AP28" i="10"/>
  <c r="AP27" i="10"/>
  <c r="AP17" i="10"/>
  <c r="AP18" i="10"/>
  <c r="AP20" i="13"/>
  <c r="AP16" i="13"/>
  <c r="AP17" i="13"/>
  <c r="AP79" i="9"/>
  <c r="AP78" i="9"/>
  <c r="AP80" i="9"/>
  <c r="AP81" i="9"/>
  <c r="AP83" i="9"/>
  <c r="AP82" i="9"/>
  <c r="AP71" i="9"/>
  <c r="AP68" i="9"/>
  <c r="AO73" i="9"/>
  <c r="S73" i="9"/>
  <c r="AP73" i="9" s="1"/>
  <c r="AP70" i="9"/>
  <c r="AP69" i="9"/>
  <c r="AP62" i="9"/>
  <c r="AP50" i="9"/>
  <c r="AP51" i="9"/>
  <c r="AP52" i="9"/>
  <c r="AP42" i="9"/>
  <c r="AP43" i="9"/>
  <c r="AP38" i="9"/>
  <c r="AP39" i="9"/>
  <c r="AP29" i="9"/>
  <c r="AP28" i="9"/>
  <c r="AP30" i="9"/>
  <c r="AP31" i="9"/>
  <c r="AP33" i="9"/>
  <c r="AP32" i="9"/>
  <c r="AP20" i="9"/>
  <c r="AP21" i="9"/>
  <c r="AP23" i="9"/>
  <c r="AP22" i="9"/>
  <c r="AP19" i="9"/>
  <c r="AP39" i="8"/>
  <c r="AP38" i="8"/>
  <c r="AP40" i="8"/>
  <c r="AP41" i="8"/>
  <c r="AP43" i="8"/>
  <c r="AP42" i="8"/>
  <c r="S32" i="8"/>
  <c r="AP32" i="8" s="1"/>
  <c r="AO32" i="8"/>
  <c r="AO33" i="8"/>
  <c r="S33" i="8"/>
  <c r="AP33" i="8" s="1"/>
  <c r="AP19" i="8"/>
  <c r="AP18" i="8"/>
  <c r="AP20" i="8"/>
  <c r="AP21" i="8"/>
  <c r="AP23" i="8"/>
  <c r="AP22" i="8"/>
  <c r="AP118" i="7"/>
  <c r="AP121" i="7"/>
  <c r="AP119" i="7"/>
  <c r="AP108" i="7"/>
  <c r="AP111" i="7"/>
  <c r="AP109" i="7"/>
  <c r="AP98" i="7"/>
  <c r="AP101" i="7"/>
  <c r="AP99" i="7"/>
  <c r="AP88" i="7"/>
  <c r="AP91" i="7"/>
  <c r="AP89" i="7"/>
  <c r="AP78" i="7"/>
  <c r="AP81" i="7"/>
  <c r="AP79" i="7"/>
  <c r="AP68" i="7"/>
  <c r="AP71" i="7"/>
  <c r="AP69" i="7"/>
  <c r="AP57" i="7"/>
  <c r="AP48" i="7"/>
  <c r="AP47" i="7"/>
  <c r="AP49" i="7"/>
  <c r="AP38" i="7"/>
  <c r="AP41" i="7"/>
  <c r="AP39" i="7"/>
  <c r="AP28" i="7"/>
  <c r="AP31" i="7"/>
  <c r="AP29" i="7"/>
  <c r="AP18" i="7"/>
  <c r="AP21" i="7"/>
  <c r="AP19" i="7"/>
  <c r="AP70" i="14"/>
  <c r="AP66" i="14"/>
  <c r="AP67" i="14"/>
  <c r="AP60" i="14"/>
  <c r="AP56" i="14"/>
  <c r="AP57" i="14"/>
  <c r="AP48" i="14"/>
  <c r="AP49" i="14"/>
  <c r="AP50" i="14"/>
  <c r="AP47" i="14"/>
  <c r="AP40" i="14"/>
  <c r="AP38" i="14"/>
  <c r="AP36" i="14"/>
  <c r="AP30" i="14"/>
  <c r="AP26" i="14"/>
  <c r="AP27" i="14"/>
  <c r="S16" i="14"/>
  <c r="AP16" i="14" s="1"/>
  <c r="AO16" i="14"/>
  <c r="AP20" i="14"/>
  <c r="AP59" i="6"/>
  <c r="AP58" i="6"/>
  <c r="AP60" i="6"/>
  <c r="AP61" i="6"/>
  <c r="AP63" i="6"/>
  <c r="AP62" i="6"/>
  <c r="AP50" i="6"/>
  <c r="AP52" i="6"/>
  <c r="AP51" i="6"/>
  <c r="AO43" i="6"/>
  <c r="S43" i="6"/>
  <c r="AP43" i="6" s="1"/>
  <c r="AP41" i="6"/>
  <c r="AO42" i="6"/>
  <c r="S42" i="6"/>
  <c r="AP42" i="6" s="1"/>
  <c r="AP40" i="6"/>
  <c r="AP38" i="6"/>
  <c r="AP29" i="6"/>
  <c r="AP28" i="6"/>
  <c r="AP30" i="6"/>
  <c r="AP31" i="6"/>
  <c r="AP33" i="6"/>
  <c r="AP32" i="6"/>
  <c r="AP19" i="6"/>
  <c r="AP18" i="6"/>
  <c r="AP20" i="6"/>
  <c r="AP21" i="6"/>
  <c r="AP23" i="6"/>
  <c r="AP22" i="6"/>
  <c r="AP18" i="1"/>
  <c r="AP21" i="1"/>
  <c r="AP19" i="1"/>
  <c r="AP7" i="12"/>
  <c r="AP9" i="12"/>
  <c r="AP8" i="12"/>
  <c r="AP10" i="12"/>
  <c r="AP11" i="12"/>
  <c r="AP7" i="11"/>
  <c r="AP9" i="11"/>
  <c r="AP6" i="10"/>
  <c r="AP7" i="10"/>
  <c r="AP9" i="10"/>
  <c r="AP8" i="10"/>
  <c r="AP6" i="13"/>
  <c r="AP7" i="13"/>
  <c r="AP9" i="13"/>
  <c r="AP8" i="13"/>
  <c r="AP10" i="13"/>
  <c r="AP13" i="8"/>
  <c r="AP11" i="8"/>
  <c r="AP10" i="8"/>
  <c r="AP8" i="8"/>
  <c r="AP12" i="8"/>
  <c r="AP8" i="7"/>
  <c r="AP13" i="7"/>
  <c r="AP11" i="7"/>
  <c r="AP10" i="7"/>
  <c r="AP13" i="9"/>
  <c r="AP11" i="9"/>
  <c r="AP10" i="9"/>
  <c r="AP9" i="9"/>
  <c r="AP8" i="9"/>
  <c r="AP12" i="6"/>
  <c r="AP9" i="6"/>
  <c r="AP13" i="6"/>
  <c r="AP10" i="1"/>
  <c r="AP11" i="1"/>
  <c r="AP9" i="1"/>
  <c r="AP8" i="1"/>
  <c r="AP19" i="5"/>
  <c r="AP18" i="5"/>
  <c r="AP20" i="5"/>
  <c r="AP21" i="5"/>
  <c r="AP23" i="5"/>
  <c r="AP22" i="5"/>
  <c r="AP12" i="5"/>
  <c r="AP8" i="5"/>
  <c r="AP10" i="5"/>
  <c r="AP9" i="5"/>
  <c r="AP59" i="15"/>
  <c r="AP56" i="15"/>
  <c r="AP58" i="15"/>
  <c r="AP60" i="15"/>
  <c r="AP57" i="15"/>
  <c r="AP46" i="15"/>
  <c r="AP50" i="15"/>
  <c r="AP47" i="15"/>
  <c r="AP49" i="15"/>
  <c r="AO38" i="15"/>
  <c r="S38" i="15"/>
  <c r="AP38" i="15" s="1"/>
  <c r="AP39" i="15"/>
  <c r="S37" i="15"/>
  <c r="AP37" i="15" s="1"/>
  <c r="AO37" i="15"/>
  <c r="AP27" i="15"/>
  <c r="AP29" i="15"/>
  <c r="AP30" i="15"/>
  <c r="AP28" i="15"/>
  <c r="AP17" i="15"/>
  <c r="AP19" i="15"/>
  <c r="AP20" i="15"/>
  <c r="AP18" i="15"/>
  <c r="F21" i="12" l="1"/>
  <c r="F11" i="12"/>
  <c r="F21" i="1"/>
  <c r="F20" i="1"/>
  <c r="F11" i="1"/>
  <c r="E116" i="14"/>
  <c r="G116" i="14" s="1"/>
  <c r="H116" i="14" s="1"/>
  <c r="D116" i="14"/>
  <c r="F116" i="14"/>
  <c r="E106" i="14"/>
  <c r="D106" i="14"/>
  <c r="F106" i="14"/>
  <c r="E96" i="14"/>
  <c r="D96" i="14"/>
  <c r="F96" i="14"/>
  <c r="E86" i="14"/>
  <c r="D86" i="14"/>
  <c r="F86" i="14"/>
  <c r="G86" i="14" l="1"/>
  <c r="H86" i="14" s="1"/>
  <c r="G106" i="14"/>
  <c r="H106" i="14" s="1"/>
  <c r="G96" i="14"/>
  <c r="H96" i="14" s="1"/>
  <c r="B91" i="4"/>
  <c r="F40" i="11"/>
  <c r="F39" i="11"/>
  <c r="F38" i="11"/>
  <c r="F37" i="11"/>
  <c r="F30" i="11"/>
  <c r="F27" i="11"/>
  <c r="F28" i="11"/>
  <c r="F29" i="11"/>
  <c r="F20" i="11"/>
  <c r="F19" i="11"/>
  <c r="F18" i="11"/>
  <c r="F17" i="11"/>
  <c r="F10" i="11"/>
  <c r="F7" i="11"/>
  <c r="F8" i="11"/>
  <c r="F9" i="11"/>
  <c r="F85" i="4"/>
  <c r="F86" i="4"/>
  <c r="F87" i="4"/>
  <c r="F60" i="15" l="1"/>
  <c r="F59" i="15"/>
  <c r="F58" i="15"/>
  <c r="F57" i="15"/>
  <c r="F56" i="15"/>
  <c r="F50" i="15"/>
  <c r="F49" i="15"/>
  <c r="F48" i="15"/>
  <c r="F47" i="15"/>
  <c r="F46" i="15"/>
  <c r="F40" i="15"/>
  <c r="F39" i="15"/>
  <c r="F38" i="15"/>
  <c r="F37" i="15"/>
  <c r="F36" i="15"/>
  <c r="F27" i="15"/>
  <c r="F28" i="15"/>
  <c r="F29" i="15"/>
  <c r="F30" i="15"/>
  <c r="F26" i="15"/>
  <c r="F20" i="15"/>
  <c r="F19" i="15"/>
  <c r="F18" i="15"/>
  <c r="F17" i="15"/>
  <c r="F16" i="15"/>
  <c r="F7" i="15"/>
  <c r="F8" i="15"/>
  <c r="F9" i="15"/>
  <c r="F10" i="15"/>
  <c r="F6" i="15"/>
  <c r="D60" i="15"/>
  <c r="E60" i="15"/>
  <c r="G60" i="15" s="1"/>
  <c r="H60" i="15" s="1"/>
  <c r="D59" i="15"/>
  <c r="E59" i="15"/>
  <c r="E58" i="15"/>
  <c r="G58" i="15" s="1"/>
  <c r="H58" i="15" s="1"/>
  <c r="D58" i="15"/>
  <c r="D57" i="15"/>
  <c r="E57" i="15"/>
  <c r="D56" i="15"/>
  <c r="E56" i="15"/>
  <c r="D50" i="15"/>
  <c r="E50" i="15"/>
  <c r="G50" i="15" s="1"/>
  <c r="H50" i="15" s="1"/>
  <c r="D49" i="15"/>
  <c r="E49" i="15"/>
  <c r="G49" i="15" s="1"/>
  <c r="H49" i="15" s="1"/>
  <c r="D48" i="15"/>
  <c r="E48" i="15"/>
  <c r="D47" i="15"/>
  <c r="E47" i="15"/>
  <c r="G47" i="15" s="1"/>
  <c r="H47" i="15" s="1"/>
  <c r="E46" i="15"/>
  <c r="D46" i="15"/>
  <c r="E40" i="15"/>
  <c r="G40" i="15" s="1"/>
  <c r="H40" i="15" s="1"/>
  <c r="D40" i="15"/>
  <c r="D39" i="15"/>
  <c r="E39" i="15"/>
  <c r="G39" i="15" s="1"/>
  <c r="H39" i="15" s="1"/>
  <c r="D38" i="15"/>
  <c r="E38" i="15"/>
  <c r="D37" i="15"/>
  <c r="E37" i="15"/>
  <c r="D36" i="15"/>
  <c r="E36" i="15"/>
  <c r="E30" i="15"/>
  <c r="D30" i="15"/>
  <c r="B30" i="15"/>
  <c r="D29" i="15"/>
  <c r="B29" i="15"/>
  <c r="E29" i="15" s="1"/>
  <c r="G29" i="15" s="1"/>
  <c r="H29" i="15" s="1"/>
  <c r="D28" i="15"/>
  <c r="B28" i="15"/>
  <c r="E28" i="15" s="1"/>
  <c r="D27" i="15"/>
  <c r="B27" i="15"/>
  <c r="E27" i="15" s="1"/>
  <c r="G27" i="15" s="1"/>
  <c r="H27" i="15" s="1"/>
  <c r="D26" i="15"/>
  <c r="B26" i="15"/>
  <c r="E26" i="15" s="1"/>
  <c r="D20" i="15"/>
  <c r="E20" i="15"/>
  <c r="G20" i="15" s="1"/>
  <c r="H20" i="15" s="1"/>
  <c r="D19" i="15"/>
  <c r="E19" i="15"/>
  <c r="D18" i="15"/>
  <c r="E18" i="15"/>
  <c r="D17" i="15"/>
  <c r="E17" i="15"/>
  <c r="D16" i="15"/>
  <c r="E16" i="15"/>
  <c r="E10" i="15"/>
  <c r="D10" i="15"/>
  <c r="B10" i="15"/>
  <c r="AR10" i="15" s="1"/>
  <c r="D9" i="15"/>
  <c r="B9" i="15"/>
  <c r="D8" i="15"/>
  <c r="B8" i="15"/>
  <c r="D7" i="15"/>
  <c r="B7" i="15"/>
  <c r="E6" i="15"/>
  <c r="D6" i="15"/>
  <c r="B6" i="15"/>
  <c r="B7" i="4"/>
  <c r="F6" i="4"/>
  <c r="F5" i="4"/>
  <c r="F4" i="4"/>
  <c r="F3" i="4"/>
  <c r="F120" i="14"/>
  <c r="F119" i="14"/>
  <c r="F118" i="14"/>
  <c r="F117" i="14"/>
  <c r="F110" i="14"/>
  <c r="F109" i="14"/>
  <c r="F108" i="14"/>
  <c r="F107" i="14"/>
  <c r="F100" i="14"/>
  <c r="F99" i="14"/>
  <c r="F98" i="14"/>
  <c r="F97" i="14"/>
  <c r="F89" i="14"/>
  <c r="F90" i="14"/>
  <c r="F88" i="14"/>
  <c r="F87" i="14"/>
  <c r="F80" i="14"/>
  <c r="F79" i="14"/>
  <c r="F78" i="14"/>
  <c r="F77" i="14"/>
  <c r="F76" i="14"/>
  <c r="F70" i="14"/>
  <c r="F69" i="14"/>
  <c r="F68" i="14"/>
  <c r="F67" i="14"/>
  <c r="F66" i="14"/>
  <c r="F60" i="14"/>
  <c r="F59" i="14"/>
  <c r="F58" i="14"/>
  <c r="F57" i="14"/>
  <c r="F56" i="14"/>
  <c r="F49" i="14"/>
  <c r="F50" i="14"/>
  <c r="F48" i="14"/>
  <c r="F47" i="14"/>
  <c r="F46" i="14"/>
  <c r="F40" i="14"/>
  <c r="F39" i="14"/>
  <c r="F38" i="14"/>
  <c r="F37" i="14"/>
  <c r="F36" i="14"/>
  <c r="F30" i="14"/>
  <c r="F29" i="14"/>
  <c r="F28" i="14"/>
  <c r="F27" i="14"/>
  <c r="F26" i="14"/>
  <c r="F20" i="14"/>
  <c r="F19" i="14"/>
  <c r="F18" i="14"/>
  <c r="F17" i="14"/>
  <c r="F16" i="14"/>
  <c r="F9" i="14"/>
  <c r="F10" i="14"/>
  <c r="F8" i="14"/>
  <c r="F7" i="14"/>
  <c r="F6" i="14"/>
  <c r="D120" i="14"/>
  <c r="E120" i="14"/>
  <c r="D119" i="14"/>
  <c r="E119" i="14"/>
  <c r="D118" i="14"/>
  <c r="E118" i="14"/>
  <c r="D117" i="14"/>
  <c r="E117" i="14"/>
  <c r="D110" i="14"/>
  <c r="E110" i="14"/>
  <c r="D109" i="14"/>
  <c r="E109" i="14"/>
  <c r="G109" i="14" s="1"/>
  <c r="H109" i="14" s="1"/>
  <c r="D108" i="14"/>
  <c r="E108" i="14"/>
  <c r="D107" i="14"/>
  <c r="E107" i="14"/>
  <c r="D100" i="14"/>
  <c r="E100" i="14"/>
  <c r="D99" i="14"/>
  <c r="E99" i="14"/>
  <c r="G99" i="14" s="1"/>
  <c r="H99" i="14" s="1"/>
  <c r="E98" i="14"/>
  <c r="D98" i="14"/>
  <c r="D97" i="14"/>
  <c r="E97" i="14"/>
  <c r="D90" i="14"/>
  <c r="E90" i="14"/>
  <c r="E89" i="14"/>
  <c r="D89" i="14"/>
  <c r="E88" i="14"/>
  <c r="D88" i="14"/>
  <c r="D87" i="14"/>
  <c r="E87" i="14"/>
  <c r="E80" i="14"/>
  <c r="D80" i="14"/>
  <c r="E79" i="14"/>
  <c r="D79" i="14"/>
  <c r="D78" i="14"/>
  <c r="E78" i="14"/>
  <c r="D77" i="14"/>
  <c r="E77" i="14"/>
  <c r="E76" i="14"/>
  <c r="D76" i="14"/>
  <c r="D70" i="14"/>
  <c r="E70" i="14"/>
  <c r="D69" i="14"/>
  <c r="E69" i="14"/>
  <c r="E68" i="14"/>
  <c r="D68" i="14"/>
  <c r="D67" i="14"/>
  <c r="E67" i="14"/>
  <c r="D66" i="14"/>
  <c r="E66" i="14"/>
  <c r="E60" i="14"/>
  <c r="D60" i="14"/>
  <c r="E59" i="14"/>
  <c r="G59" i="14" s="1"/>
  <c r="H59" i="14" s="1"/>
  <c r="D59" i="14"/>
  <c r="E58" i="14"/>
  <c r="D58" i="14"/>
  <c r="D57" i="14"/>
  <c r="E57" i="14"/>
  <c r="E56" i="14"/>
  <c r="D56" i="14"/>
  <c r="E50" i="14"/>
  <c r="D50" i="14"/>
  <c r="D49" i="14"/>
  <c r="E49" i="14"/>
  <c r="D48" i="14"/>
  <c r="E48" i="14"/>
  <c r="D47" i="14"/>
  <c r="E47" i="14"/>
  <c r="D46" i="14"/>
  <c r="E46" i="14"/>
  <c r="D40" i="14"/>
  <c r="E40" i="14"/>
  <c r="E39" i="14"/>
  <c r="D39" i="14"/>
  <c r="E38" i="14"/>
  <c r="D38" i="14"/>
  <c r="D37" i="14"/>
  <c r="E37" i="14"/>
  <c r="E36" i="14"/>
  <c r="D36" i="14"/>
  <c r="E30" i="14"/>
  <c r="G30" i="14" s="1"/>
  <c r="H30" i="14" s="1"/>
  <c r="D30" i="14"/>
  <c r="E29" i="14"/>
  <c r="D29" i="14"/>
  <c r="D28" i="14"/>
  <c r="E28" i="14"/>
  <c r="D27" i="14"/>
  <c r="E27" i="14"/>
  <c r="E26" i="14"/>
  <c r="D26" i="14"/>
  <c r="D20" i="14"/>
  <c r="E20" i="14"/>
  <c r="D19" i="14"/>
  <c r="E19" i="14"/>
  <c r="E18" i="14"/>
  <c r="D18" i="14"/>
  <c r="D17" i="14"/>
  <c r="E17" i="14"/>
  <c r="D16" i="14"/>
  <c r="E16" i="14"/>
  <c r="E10" i="14"/>
  <c r="D10" i="14"/>
  <c r="B10" i="14"/>
  <c r="E9" i="14"/>
  <c r="D9" i="14"/>
  <c r="B9" i="14"/>
  <c r="D8" i="14"/>
  <c r="B8" i="14"/>
  <c r="E8" i="14" s="1"/>
  <c r="D7" i="14"/>
  <c r="B7" i="14"/>
  <c r="E7" i="14" s="1"/>
  <c r="G7" i="14" s="1"/>
  <c r="H7" i="14" s="1"/>
  <c r="E6" i="14"/>
  <c r="D6" i="14"/>
  <c r="B6" i="14"/>
  <c r="G16" i="14" l="1"/>
  <c r="H16" i="14" s="1"/>
  <c r="G20" i="14"/>
  <c r="H20" i="14" s="1"/>
  <c r="G29" i="14"/>
  <c r="H29" i="14" s="1"/>
  <c r="G38" i="14"/>
  <c r="H38" i="14" s="1"/>
  <c r="G56" i="14"/>
  <c r="H56" i="14" s="1"/>
  <c r="G60" i="14"/>
  <c r="H60" i="14" s="1"/>
  <c r="G69" i="14"/>
  <c r="H69" i="14" s="1"/>
  <c r="G78" i="14"/>
  <c r="H78" i="14" s="1"/>
  <c r="G88" i="14"/>
  <c r="H88" i="14" s="1"/>
  <c r="G98" i="14"/>
  <c r="H98" i="14" s="1"/>
  <c r="G108" i="14"/>
  <c r="H108" i="14" s="1"/>
  <c r="G118" i="14"/>
  <c r="H118" i="14" s="1"/>
  <c r="G8" i="14"/>
  <c r="H8" i="14" s="1"/>
  <c r="G17" i="14"/>
  <c r="H17" i="14" s="1"/>
  <c r="G26" i="14"/>
  <c r="H26" i="14" s="1"/>
  <c r="G39" i="14"/>
  <c r="H39" i="14" s="1"/>
  <c r="G48" i="14"/>
  <c r="H48" i="14" s="1"/>
  <c r="G66" i="14"/>
  <c r="H66" i="14" s="1"/>
  <c r="G70" i="14"/>
  <c r="H70" i="14" s="1"/>
  <c r="G79" i="14"/>
  <c r="H79" i="14" s="1"/>
  <c r="G90" i="14"/>
  <c r="H90" i="14" s="1"/>
  <c r="G119" i="14"/>
  <c r="H119" i="14" s="1"/>
  <c r="G10" i="14"/>
  <c r="H10" i="14" s="1"/>
  <c r="G18" i="14"/>
  <c r="H18" i="14" s="1"/>
  <c r="G36" i="14"/>
  <c r="H36" i="14" s="1"/>
  <c r="G40" i="14"/>
  <c r="H40" i="14" s="1"/>
  <c r="G50" i="14"/>
  <c r="H50" i="14" s="1"/>
  <c r="G58" i="14"/>
  <c r="H58" i="14" s="1"/>
  <c r="G76" i="14"/>
  <c r="H76" i="14" s="1"/>
  <c r="G80" i="14"/>
  <c r="H80" i="14" s="1"/>
  <c r="G89" i="14"/>
  <c r="H89" i="14" s="1"/>
  <c r="G100" i="14"/>
  <c r="H100" i="14" s="1"/>
  <c r="G110" i="14"/>
  <c r="H110" i="14" s="1"/>
  <c r="G120" i="14"/>
  <c r="H120" i="14" s="1"/>
  <c r="G6" i="14"/>
  <c r="H6" i="14" s="1"/>
  <c r="G9" i="14"/>
  <c r="H9" i="14" s="1"/>
  <c r="G19" i="14"/>
  <c r="H19" i="14" s="1"/>
  <c r="G28" i="14"/>
  <c r="H28" i="14" s="1"/>
  <c r="G46" i="14"/>
  <c r="H46" i="14" s="1"/>
  <c r="G49" i="14"/>
  <c r="H49" i="14" s="1"/>
  <c r="G68" i="14"/>
  <c r="H68" i="14" s="1"/>
  <c r="E8" i="15"/>
  <c r="AR8" i="15"/>
  <c r="AS10" i="15"/>
  <c r="U10" i="15"/>
  <c r="E7" i="15"/>
  <c r="G7" i="15" s="1"/>
  <c r="H7" i="15" s="1"/>
  <c r="AR7" i="15"/>
  <c r="K8" i="15"/>
  <c r="U6" i="15"/>
  <c r="E9" i="15"/>
  <c r="G9" i="15" s="1"/>
  <c r="H9" i="15" s="1"/>
  <c r="AR9" i="15"/>
  <c r="G59" i="15"/>
  <c r="H59" i="15" s="1"/>
  <c r="G17" i="15"/>
  <c r="H17" i="15" s="1"/>
  <c r="G26" i="15"/>
  <c r="H26" i="15" s="1"/>
  <c r="G48" i="15"/>
  <c r="H48" i="15" s="1"/>
  <c r="G57" i="15"/>
  <c r="H57" i="15" s="1"/>
  <c r="G8" i="15"/>
  <c r="H8" i="15" s="1"/>
  <c r="G18" i="15"/>
  <c r="H18" i="15" s="1"/>
  <c r="G30" i="15"/>
  <c r="H30" i="15" s="1"/>
  <c r="G36" i="15"/>
  <c r="H36" i="15" s="1"/>
  <c r="G6" i="15"/>
  <c r="H6" i="15" s="1"/>
  <c r="G37" i="15"/>
  <c r="H37" i="15" s="1"/>
  <c r="G46" i="15"/>
  <c r="H46" i="15" s="1"/>
  <c r="G10" i="15"/>
  <c r="H10" i="15" s="1"/>
  <c r="G16" i="15"/>
  <c r="H16" i="15" s="1"/>
  <c r="G28" i="15"/>
  <c r="H28" i="15" s="1"/>
  <c r="G38" i="15"/>
  <c r="H38" i="15" s="1"/>
  <c r="G56" i="15"/>
  <c r="H56" i="15" s="1"/>
  <c r="G19" i="15"/>
  <c r="H19" i="15" s="1"/>
  <c r="F7" i="4"/>
  <c r="G27" i="14"/>
  <c r="H27" i="14" s="1"/>
  <c r="G37" i="14"/>
  <c r="H37" i="14" s="1"/>
  <c r="G47" i="14"/>
  <c r="H47" i="14" s="1"/>
  <c r="G57" i="14"/>
  <c r="H57" i="14" s="1"/>
  <c r="G67" i="14"/>
  <c r="H67" i="14" s="1"/>
  <c r="G77" i="14"/>
  <c r="H77" i="14" s="1"/>
  <c r="G87" i="14"/>
  <c r="H87" i="14" s="1"/>
  <c r="G97" i="14"/>
  <c r="H97" i="14" s="1"/>
  <c r="G107" i="14"/>
  <c r="H107" i="14" s="1"/>
  <c r="G117" i="14"/>
  <c r="H117" i="14" s="1"/>
  <c r="V6" i="15" l="1"/>
  <c r="AT6" i="15"/>
  <c r="K10" i="15"/>
  <c r="AG10" i="15"/>
  <c r="AS9" i="15"/>
  <c r="U9" i="15"/>
  <c r="AG6" i="15"/>
  <c r="K6" i="15"/>
  <c r="K9" i="15"/>
  <c r="AG9" i="15"/>
  <c r="V10" i="15"/>
  <c r="AT10" i="15"/>
  <c r="L8" i="15"/>
  <c r="M8" i="15" s="1"/>
  <c r="AS7" i="15"/>
  <c r="U7" i="15"/>
  <c r="AS8" i="15"/>
  <c r="U8" i="15"/>
  <c r="AG8" i="15" s="1"/>
  <c r="K7" i="15"/>
  <c r="L7" i="15" s="1"/>
  <c r="AG7" i="15"/>
  <c r="B40" i="4"/>
  <c r="F39" i="4"/>
  <c r="F38" i="4"/>
  <c r="F37" i="4"/>
  <c r="F36" i="4"/>
  <c r="F35" i="4"/>
  <c r="F34" i="4"/>
  <c r="F33" i="4"/>
  <c r="F32" i="4"/>
  <c r="F20" i="13"/>
  <c r="F19" i="13"/>
  <c r="F18" i="13"/>
  <c r="F17" i="13"/>
  <c r="F16" i="13"/>
  <c r="F10" i="13"/>
  <c r="F7" i="13"/>
  <c r="F8" i="13"/>
  <c r="F9" i="13"/>
  <c r="F6" i="13"/>
  <c r="D20" i="13"/>
  <c r="E20" i="13"/>
  <c r="D19" i="13"/>
  <c r="E19" i="13"/>
  <c r="D18" i="13"/>
  <c r="E18" i="13"/>
  <c r="G18" i="13" s="1"/>
  <c r="H18" i="13" s="1"/>
  <c r="D17" i="13"/>
  <c r="E17" i="13"/>
  <c r="E16" i="13"/>
  <c r="D16" i="13"/>
  <c r="E10" i="13"/>
  <c r="D10" i="13"/>
  <c r="D9" i="13"/>
  <c r="E9" i="13"/>
  <c r="D8" i="13"/>
  <c r="E8" i="13"/>
  <c r="D7" i="13"/>
  <c r="E7" i="13"/>
  <c r="E6" i="13"/>
  <c r="D6" i="13"/>
  <c r="B77" i="4"/>
  <c r="F76" i="4"/>
  <c r="F75" i="4"/>
  <c r="F20" i="12"/>
  <c r="F19" i="12"/>
  <c r="F18" i="12"/>
  <c r="F17" i="12"/>
  <c r="F7" i="12"/>
  <c r="F8" i="12"/>
  <c r="F9" i="12"/>
  <c r="F10" i="12"/>
  <c r="D21" i="12"/>
  <c r="E21" i="12"/>
  <c r="G21" i="12" s="1"/>
  <c r="H21" i="12" s="1"/>
  <c r="D20" i="12"/>
  <c r="E20" i="12"/>
  <c r="D19" i="12"/>
  <c r="E19" i="12"/>
  <c r="D18" i="12"/>
  <c r="E18" i="12"/>
  <c r="D17" i="12"/>
  <c r="E17" i="12"/>
  <c r="D11" i="12"/>
  <c r="E11" i="12"/>
  <c r="G11" i="12" s="1"/>
  <c r="H11" i="12" s="1"/>
  <c r="D10" i="12"/>
  <c r="E10" i="12"/>
  <c r="D9" i="12"/>
  <c r="E9" i="12"/>
  <c r="G9" i="12" s="1"/>
  <c r="H9" i="12" s="1"/>
  <c r="D8" i="12"/>
  <c r="E8" i="12"/>
  <c r="D7" i="12"/>
  <c r="E7" i="12"/>
  <c r="B96" i="4"/>
  <c r="F95" i="4"/>
  <c r="F96" i="4" s="1"/>
  <c r="F19" i="1"/>
  <c r="F18" i="1"/>
  <c r="F8" i="1"/>
  <c r="F9" i="1"/>
  <c r="F10" i="1"/>
  <c r="B19" i="4"/>
  <c r="F18" i="4"/>
  <c r="F19" i="4" s="1"/>
  <c r="D40" i="11"/>
  <c r="E40" i="11"/>
  <c r="D39" i="11"/>
  <c r="E39" i="11"/>
  <c r="D38" i="11"/>
  <c r="E38" i="11"/>
  <c r="D37" i="11"/>
  <c r="E37" i="11"/>
  <c r="D30" i="11"/>
  <c r="E30" i="11"/>
  <c r="D29" i="11"/>
  <c r="E29" i="11"/>
  <c r="D28" i="11"/>
  <c r="E28" i="11"/>
  <c r="G28" i="11" s="1"/>
  <c r="H28" i="11" s="1"/>
  <c r="D27" i="11"/>
  <c r="E27" i="11"/>
  <c r="E20" i="11"/>
  <c r="G20" i="11" s="1"/>
  <c r="H20" i="11" s="1"/>
  <c r="D20" i="11"/>
  <c r="D19" i="11"/>
  <c r="E19" i="11"/>
  <c r="D18" i="11"/>
  <c r="E18" i="11"/>
  <c r="D17" i="11"/>
  <c r="E17" i="11"/>
  <c r="G17" i="11" s="1"/>
  <c r="H17" i="11" s="1"/>
  <c r="D10" i="11"/>
  <c r="E10" i="11"/>
  <c r="G10" i="11" s="1"/>
  <c r="H10" i="11" s="1"/>
  <c r="D9" i="11"/>
  <c r="E9" i="11"/>
  <c r="D8" i="11"/>
  <c r="E8" i="11"/>
  <c r="G8" i="11" s="1"/>
  <c r="H8" i="11" s="1"/>
  <c r="D7" i="11"/>
  <c r="E7" i="11"/>
  <c r="F39" i="10"/>
  <c r="F38" i="10"/>
  <c r="F37" i="10"/>
  <c r="F36" i="10"/>
  <c r="F29" i="10"/>
  <c r="F28" i="10"/>
  <c r="F27" i="10"/>
  <c r="F26" i="10"/>
  <c r="F19" i="10"/>
  <c r="F18" i="10"/>
  <c r="F17" i="10"/>
  <c r="F16" i="10"/>
  <c r="F7" i="10"/>
  <c r="F8" i="10"/>
  <c r="F9" i="10"/>
  <c r="F6" i="10"/>
  <c r="D39" i="10"/>
  <c r="E39" i="10"/>
  <c r="G39" i="10" s="1"/>
  <c r="H39" i="10" s="1"/>
  <c r="D38" i="10"/>
  <c r="E38" i="10"/>
  <c r="G38" i="10" s="1"/>
  <c r="D37" i="10"/>
  <c r="E37" i="10"/>
  <c r="D36" i="10"/>
  <c r="E36" i="10"/>
  <c r="D29" i="10"/>
  <c r="E29" i="10"/>
  <c r="D28" i="10"/>
  <c r="E28" i="10"/>
  <c r="E27" i="10"/>
  <c r="D27" i="10"/>
  <c r="D26" i="10"/>
  <c r="E26" i="10"/>
  <c r="D19" i="10"/>
  <c r="E19" i="10"/>
  <c r="D18" i="10"/>
  <c r="E18" i="10"/>
  <c r="D17" i="10"/>
  <c r="E17" i="10"/>
  <c r="D16" i="10"/>
  <c r="E16" i="10"/>
  <c r="D9" i="10"/>
  <c r="E9" i="10"/>
  <c r="D8" i="10"/>
  <c r="E8" i="10"/>
  <c r="D7" i="10"/>
  <c r="E7" i="10"/>
  <c r="D6" i="10"/>
  <c r="E6" i="10"/>
  <c r="F83" i="9"/>
  <c r="F82" i="9"/>
  <c r="F81" i="9"/>
  <c r="F80" i="9"/>
  <c r="F79" i="9"/>
  <c r="F78" i="9"/>
  <c r="F73" i="9"/>
  <c r="F72" i="9"/>
  <c r="F71" i="9"/>
  <c r="F70" i="9"/>
  <c r="F69" i="9"/>
  <c r="F68" i="9"/>
  <c r="F63" i="9"/>
  <c r="F62" i="9"/>
  <c r="F61" i="9"/>
  <c r="F60" i="9"/>
  <c r="F59" i="9"/>
  <c r="F58" i="9"/>
  <c r="F52" i="9"/>
  <c r="F53" i="9"/>
  <c r="F51" i="9"/>
  <c r="F48" i="9"/>
  <c r="F49" i="9"/>
  <c r="F50" i="9"/>
  <c r="F43" i="9"/>
  <c r="F42" i="9"/>
  <c r="F41" i="9"/>
  <c r="F40" i="9"/>
  <c r="F39" i="9"/>
  <c r="F38" i="9"/>
  <c r="F32" i="9"/>
  <c r="F33" i="9"/>
  <c r="F31" i="9"/>
  <c r="F28" i="9"/>
  <c r="F29" i="9"/>
  <c r="F30" i="9"/>
  <c r="F23" i="9"/>
  <c r="F22" i="9"/>
  <c r="F21" i="9"/>
  <c r="F20" i="9"/>
  <c r="F19" i="9"/>
  <c r="F18" i="9"/>
  <c r="F8" i="9"/>
  <c r="F9" i="9"/>
  <c r="F10" i="9"/>
  <c r="F11" i="9"/>
  <c r="F12" i="9"/>
  <c r="F13" i="9"/>
  <c r="D83" i="9"/>
  <c r="E83" i="9"/>
  <c r="D82" i="9"/>
  <c r="E82" i="9"/>
  <c r="D81" i="9"/>
  <c r="E81" i="9"/>
  <c r="D80" i="9"/>
  <c r="E80" i="9"/>
  <c r="D79" i="9"/>
  <c r="E79" i="9"/>
  <c r="D78" i="9"/>
  <c r="E78" i="9"/>
  <c r="D73" i="9"/>
  <c r="E73" i="9"/>
  <c r="D72" i="9"/>
  <c r="E72" i="9"/>
  <c r="D71" i="9"/>
  <c r="E71" i="9"/>
  <c r="D70" i="9"/>
  <c r="E70" i="9"/>
  <c r="D69" i="9"/>
  <c r="E69" i="9"/>
  <c r="D68" i="9"/>
  <c r="E68" i="9"/>
  <c r="D63" i="9"/>
  <c r="E63" i="9"/>
  <c r="D62" i="9"/>
  <c r="E62" i="9"/>
  <c r="D61" i="9"/>
  <c r="E61" i="9"/>
  <c r="D60" i="9"/>
  <c r="E60" i="9"/>
  <c r="D59" i="9"/>
  <c r="E59" i="9"/>
  <c r="D58" i="9"/>
  <c r="E58" i="9"/>
  <c r="D53" i="9"/>
  <c r="E53" i="9"/>
  <c r="D52" i="9"/>
  <c r="E52" i="9"/>
  <c r="D51" i="9"/>
  <c r="E51" i="9"/>
  <c r="D50" i="9"/>
  <c r="E50" i="9"/>
  <c r="D49" i="9"/>
  <c r="E49" i="9"/>
  <c r="D48" i="9"/>
  <c r="E48" i="9"/>
  <c r="D43" i="9"/>
  <c r="E43" i="9"/>
  <c r="D42" i="9"/>
  <c r="E42" i="9"/>
  <c r="D41" i="9"/>
  <c r="E41" i="9"/>
  <c r="D40" i="9"/>
  <c r="E40" i="9"/>
  <c r="D39" i="9"/>
  <c r="E39" i="9"/>
  <c r="D38" i="9"/>
  <c r="E38" i="9"/>
  <c r="D33" i="9"/>
  <c r="E33" i="9"/>
  <c r="D32" i="9"/>
  <c r="E32" i="9"/>
  <c r="D31" i="9"/>
  <c r="E31" i="9"/>
  <c r="D30" i="9"/>
  <c r="E30" i="9"/>
  <c r="D29" i="9"/>
  <c r="E29" i="9"/>
  <c r="D28" i="9"/>
  <c r="E28" i="9"/>
  <c r="D23" i="9"/>
  <c r="E23" i="9"/>
  <c r="D22" i="9"/>
  <c r="E22" i="9"/>
  <c r="D21" i="9"/>
  <c r="E21" i="9"/>
  <c r="D20" i="9"/>
  <c r="E20" i="9"/>
  <c r="D19" i="9"/>
  <c r="E19" i="9"/>
  <c r="D18" i="9"/>
  <c r="E18" i="9"/>
  <c r="D13" i="9"/>
  <c r="E13" i="9"/>
  <c r="E12" i="9"/>
  <c r="D12" i="9"/>
  <c r="D11" i="9"/>
  <c r="E11" i="9"/>
  <c r="D10" i="9"/>
  <c r="E10" i="9"/>
  <c r="D9" i="9"/>
  <c r="E9" i="9"/>
  <c r="G9" i="9" s="1"/>
  <c r="H9" i="9" s="1"/>
  <c r="D8" i="9"/>
  <c r="E8" i="9"/>
  <c r="F43" i="8"/>
  <c r="F42" i="8"/>
  <c r="F41" i="8"/>
  <c r="F40" i="8"/>
  <c r="F39" i="8"/>
  <c r="F38" i="8"/>
  <c r="F28" i="8"/>
  <c r="F29" i="8"/>
  <c r="F30" i="8"/>
  <c r="F31" i="8"/>
  <c r="F32" i="8"/>
  <c r="F33" i="8"/>
  <c r="F23" i="8"/>
  <c r="F22" i="8"/>
  <c r="F21" i="8"/>
  <c r="F20" i="8"/>
  <c r="F19" i="8"/>
  <c r="F18" i="8"/>
  <c r="F8" i="8"/>
  <c r="F9" i="8"/>
  <c r="F10" i="8"/>
  <c r="F11" i="8"/>
  <c r="F12" i="8"/>
  <c r="F13" i="8"/>
  <c r="D43" i="8"/>
  <c r="E43" i="8"/>
  <c r="D42" i="8"/>
  <c r="E42" i="8"/>
  <c r="D41" i="8"/>
  <c r="E41" i="8"/>
  <c r="D40" i="8"/>
  <c r="E40" i="8"/>
  <c r="D39" i="8"/>
  <c r="E39" i="8"/>
  <c r="D38" i="8"/>
  <c r="E38" i="8"/>
  <c r="D33" i="8"/>
  <c r="E33" i="8"/>
  <c r="D32" i="8"/>
  <c r="E32" i="8"/>
  <c r="D31" i="8"/>
  <c r="E31" i="8"/>
  <c r="D30" i="8"/>
  <c r="E30" i="8"/>
  <c r="E29" i="8"/>
  <c r="G29" i="8" s="1"/>
  <c r="H29" i="8" s="1"/>
  <c r="D29" i="8"/>
  <c r="D28" i="8"/>
  <c r="E28" i="8"/>
  <c r="D23" i="8"/>
  <c r="E23" i="8"/>
  <c r="D22" i="8"/>
  <c r="E22" i="8"/>
  <c r="D21" i="8"/>
  <c r="E21" i="8"/>
  <c r="D20" i="8"/>
  <c r="E20" i="8"/>
  <c r="D19" i="8"/>
  <c r="E19" i="8"/>
  <c r="D18" i="8"/>
  <c r="E18" i="8"/>
  <c r="D13" i="8"/>
  <c r="E13" i="8"/>
  <c r="D12" i="8"/>
  <c r="E12" i="8"/>
  <c r="D11" i="8"/>
  <c r="E11" i="8"/>
  <c r="D10" i="8"/>
  <c r="E10" i="8"/>
  <c r="D9" i="8"/>
  <c r="E9" i="8"/>
  <c r="D8" i="8"/>
  <c r="E8" i="8"/>
  <c r="F121" i="7"/>
  <c r="F120" i="7"/>
  <c r="F119" i="7"/>
  <c r="F118" i="7"/>
  <c r="F117" i="7"/>
  <c r="F111" i="7"/>
  <c r="F110" i="7"/>
  <c r="F109" i="7"/>
  <c r="F108" i="7"/>
  <c r="F107" i="7"/>
  <c r="F101" i="7"/>
  <c r="F100" i="7"/>
  <c r="F99" i="7"/>
  <c r="F98" i="7"/>
  <c r="F97" i="7"/>
  <c r="F87" i="7"/>
  <c r="F88" i="7"/>
  <c r="F89" i="7"/>
  <c r="F90" i="7"/>
  <c r="F91" i="7"/>
  <c r="F81" i="7"/>
  <c r="F80" i="7"/>
  <c r="F79" i="7"/>
  <c r="F78" i="7"/>
  <c r="F77" i="7"/>
  <c r="F71" i="7"/>
  <c r="F70" i="7"/>
  <c r="F69" i="7"/>
  <c r="F68" i="7"/>
  <c r="F67" i="7"/>
  <c r="F61" i="7"/>
  <c r="F60" i="7"/>
  <c r="F59" i="7"/>
  <c r="F58" i="7"/>
  <c r="F57" i="7"/>
  <c r="F47" i="7"/>
  <c r="F48" i="7"/>
  <c r="F49" i="7"/>
  <c r="F50" i="7"/>
  <c r="F51" i="7"/>
  <c r="F41" i="7"/>
  <c r="F40" i="7"/>
  <c r="F39" i="7"/>
  <c r="F38" i="7"/>
  <c r="F37" i="7"/>
  <c r="F31" i="7"/>
  <c r="F30" i="7"/>
  <c r="F29" i="7"/>
  <c r="F28" i="7"/>
  <c r="F27" i="7"/>
  <c r="F17" i="7"/>
  <c r="F18" i="7"/>
  <c r="F19" i="7"/>
  <c r="F20" i="7"/>
  <c r="F21" i="7"/>
  <c r="F7" i="7"/>
  <c r="F8" i="7"/>
  <c r="F9" i="7"/>
  <c r="F10" i="7"/>
  <c r="F11" i="7"/>
  <c r="D121" i="7"/>
  <c r="E121" i="7"/>
  <c r="D120" i="7"/>
  <c r="E120" i="7"/>
  <c r="D119" i="7"/>
  <c r="E119" i="7"/>
  <c r="D118" i="7"/>
  <c r="E118" i="7"/>
  <c r="D117" i="7"/>
  <c r="E117" i="7"/>
  <c r="D111" i="7"/>
  <c r="E111" i="7"/>
  <c r="D110" i="7"/>
  <c r="E110" i="7"/>
  <c r="G110" i="7" s="1"/>
  <c r="H110" i="7" s="1"/>
  <c r="D109" i="7"/>
  <c r="E109" i="7"/>
  <c r="D108" i="7"/>
  <c r="E108" i="7"/>
  <c r="E107" i="7"/>
  <c r="D107" i="7"/>
  <c r="D101" i="7"/>
  <c r="E101" i="7"/>
  <c r="D100" i="7"/>
  <c r="E100" i="7"/>
  <c r="D99" i="7"/>
  <c r="E99" i="7"/>
  <c r="D98" i="7"/>
  <c r="E98" i="7"/>
  <c r="D97" i="7"/>
  <c r="E97" i="7"/>
  <c r="D91" i="7"/>
  <c r="E91" i="7"/>
  <c r="D90" i="7"/>
  <c r="E90" i="7"/>
  <c r="D89" i="7"/>
  <c r="E89" i="7"/>
  <c r="D88" i="7"/>
  <c r="E88" i="7"/>
  <c r="D87" i="7"/>
  <c r="E87" i="7"/>
  <c r="D81" i="7"/>
  <c r="E81" i="7"/>
  <c r="D80" i="7"/>
  <c r="E80" i="7"/>
  <c r="D79" i="7"/>
  <c r="E79" i="7"/>
  <c r="D78" i="7"/>
  <c r="E78" i="7"/>
  <c r="D77" i="7"/>
  <c r="E77" i="7"/>
  <c r="D71" i="7"/>
  <c r="E71" i="7"/>
  <c r="D70" i="7"/>
  <c r="E70" i="7"/>
  <c r="D69" i="7"/>
  <c r="E69" i="7"/>
  <c r="D68" i="7"/>
  <c r="E68" i="7"/>
  <c r="G68" i="7" s="1"/>
  <c r="H68" i="7" s="1"/>
  <c r="D67" i="7"/>
  <c r="E67" i="7"/>
  <c r="D61" i="7"/>
  <c r="E61" i="7"/>
  <c r="D60" i="7"/>
  <c r="E60" i="7"/>
  <c r="D59" i="7"/>
  <c r="E59" i="7"/>
  <c r="D58" i="7"/>
  <c r="E58" i="7"/>
  <c r="D57" i="7"/>
  <c r="E57" i="7"/>
  <c r="D51" i="7"/>
  <c r="E51" i="7"/>
  <c r="D50" i="7"/>
  <c r="E50" i="7"/>
  <c r="D49" i="7"/>
  <c r="E49" i="7"/>
  <c r="D48" i="7"/>
  <c r="E48" i="7"/>
  <c r="D47" i="7"/>
  <c r="E47" i="7"/>
  <c r="B7" i="7"/>
  <c r="E7" i="7" s="1"/>
  <c r="D7" i="7"/>
  <c r="B8" i="7"/>
  <c r="D8" i="7"/>
  <c r="E8" i="7"/>
  <c r="B9" i="7"/>
  <c r="D9" i="7"/>
  <c r="E9" i="7"/>
  <c r="B10" i="7"/>
  <c r="E10" i="7" s="1"/>
  <c r="G10" i="7" s="1"/>
  <c r="H10" i="7" s="1"/>
  <c r="D10" i="7"/>
  <c r="B11" i="7"/>
  <c r="E11" i="7" s="1"/>
  <c r="D11" i="7"/>
  <c r="E17" i="7"/>
  <c r="D17" i="7"/>
  <c r="D18" i="7"/>
  <c r="E18" i="7"/>
  <c r="D19" i="7"/>
  <c r="E19" i="7"/>
  <c r="E20" i="7"/>
  <c r="D20" i="7"/>
  <c r="E21" i="7"/>
  <c r="D21" i="7"/>
  <c r="D41" i="7"/>
  <c r="E41" i="7"/>
  <c r="D40" i="7"/>
  <c r="E40" i="7"/>
  <c r="D39" i="7"/>
  <c r="E39" i="7"/>
  <c r="D38" i="7"/>
  <c r="E38" i="7"/>
  <c r="D37" i="7"/>
  <c r="E37" i="7"/>
  <c r="D31" i="7"/>
  <c r="E31" i="7"/>
  <c r="D30" i="7"/>
  <c r="E30" i="7"/>
  <c r="D29" i="7"/>
  <c r="E29" i="7"/>
  <c r="D28" i="7"/>
  <c r="E28" i="7"/>
  <c r="D27" i="7"/>
  <c r="E27" i="7"/>
  <c r="B52" i="4"/>
  <c r="F51" i="4"/>
  <c r="F50" i="4"/>
  <c r="F49" i="4"/>
  <c r="F48" i="4"/>
  <c r="F47" i="4"/>
  <c r="F46" i="4"/>
  <c r="F45" i="4"/>
  <c r="F44" i="4"/>
  <c r="F43" i="4"/>
  <c r="D43" i="6"/>
  <c r="D42" i="6"/>
  <c r="D41" i="6"/>
  <c r="D40" i="6"/>
  <c r="D39" i="6"/>
  <c r="D38" i="6"/>
  <c r="D33" i="6"/>
  <c r="D32" i="6"/>
  <c r="D31" i="6"/>
  <c r="D30" i="6"/>
  <c r="D29" i="6"/>
  <c r="D28" i="6"/>
  <c r="D53" i="6"/>
  <c r="D52" i="6"/>
  <c r="D51" i="6"/>
  <c r="D50" i="6"/>
  <c r="D49" i="6"/>
  <c r="D48" i="6"/>
  <c r="G17" i="12" l="1"/>
  <c r="H17" i="12" s="1"/>
  <c r="G18" i="12"/>
  <c r="H18" i="12" s="1"/>
  <c r="G20" i="12"/>
  <c r="H20" i="12" s="1"/>
  <c r="G19" i="10"/>
  <c r="H19" i="10" s="1"/>
  <c r="G6" i="10"/>
  <c r="G19" i="13"/>
  <c r="H19" i="13" s="1"/>
  <c r="G9" i="13"/>
  <c r="H9" i="13" s="1"/>
  <c r="G16" i="13"/>
  <c r="H16" i="13" s="1"/>
  <c r="G20" i="13"/>
  <c r="H20" i="13" s="1"/>
  <c r="G61" i="7"/>
  <c r="H61" i="7" s="1"/>
  <c r="G70" i="7"/>
  <c r="H70" i="7" s="1"/>
  <c r="G90" i="7"/>
  <c r="H90" i="7" s="1"/>
  <c r="G97" i="7"/>
  <c r="H97" i="7" s="1"/>
  <c r="G101" i="7"/>
  <c r="H101" i="7" s="1"/>
  <c r="G9" i="7"/>
  <c r="H9" i="7" s="1"/>
  <c r="G58" i="7"/>
  <c r="H58" i="7" s="1"/>
  <c r="G80" i="7"/>
  <c r="H80" i="7" s="1"/>
  <c r="G98" i="7"/>
  <c r="H98" i="7" s="1"/>
  <c r="G107" i="7"/>
  <c r="H107" i="7" s="1"/>
  <c r="G111" i="7"/>
  <c r="H111" i="7" s="1"/>
  <c r="G120" i="7"/>
  <c r="H120" i="7" s="1"/>
  <c r="G19" i="7"/>
  <c r="H19" i="7" s="1"/>
  <c r="G48" i="7"/>
  <c r="H48" i="7" s="1"/>
  <c r="G81" i="7"/>
  <c r="H81" i="7" s="1"/>
  <c r="G88" i="7"/>
  <c r="H88" i="7" s="1"/>
  <c r="G108" i="7"/>
  <c r="H108" i="7" s="1"/>
  <c r="G117" i="7"/>
  <c r="H117" i="7" s="1"/>
  <c r="G121" i="7"/>
  <c r="H121" i="7" s="1"/>
  <c r="G11" i="7"/>
  <c r="H11" i="7" s="1"/>
  <c r="G47" i="7"/>
  <c r="H47" i="7" s="1"/>
  <c r="G60" i="7"/>
  <c r="H60" i="7" s="1"/>
  <c r="G78" i="7"/>
  <c r="H78" i="7" s="1"/>
  <c r="G91" i="7"/>
  <c r="H91" i="7" s="1"/>
  <c r="G87" i="7"/>
  <c r="H87" i="7" s="1"/>
  <c r="G100" i="7"/>
  <c r="H100" i="7" s="1"/>
  <c r="G118" i="7"/>
  <c r="H118" i="7" s="1"/>
  <c r="AU10" i="15"/>
  <c r="W10" i="15"/>
  <c r="L6" i="15"/>
  <c r="AH6" i="15"/>
  <c r="M7" i="15"/>
  <c r="N7" i="15" s="1"/>
  <c r="AT7" i="15"/>
  <c r="V7" i="15"/>
  <c r="AH7" i="15" s="1"/>
  <c r="L10" i="15"/>
  <c r="AH10" i="15"/>
  <c r="AU6" i="15"/>
  <c r="W6" i="15"/>
  <c r="AT8" i="15"/>
  <c r="V8" i="15"/>
  <c r="AH8" i="15" s="1"/>
  <c r="N8" i="15"/>
  <c r="O8" i="15" s="1"/>
  <c r="L9" i="15"/>
  <c r="M9" i="15" s="1"/>
  <c r="AT9" i="15"/>
  <c r="V9" i="15"/>
  <c r="AH9" i="15" s="1"/>
  <c r="G6" i="13"/>
  <c r="H6" i="13" s="1"/>
  <c r="F40" i="4"/>
  <c r="G20" i="7"/>
  <c r="H20" i="7" s="1"/>
  <c r="G49" i="9"/>
  <c r="H49" i="9" s="1"/>
  <c r="G31" i="7"/>
  <c r="H31" i="7" s="1"/>
  <c r="G89" i="7"/>
  <c r="H89" i="7" s="1"/>
  <c r="G41" i="7"/>
  <c r="H41" i="7" s="1"/>
  <c r="G11" i="8"/>
  <c r="H11" i="8" s="1"/>
  <c r="G37" i="7"/>
  <c r="H37" i="7" s="1"/>
  <c r="G79" i="7"/>
  <c r="H79" i="7" s="1"/>
  <c r="G18" i="10"/>
  <c r="G10" i="13"/>
  <c r="H10" i="13" s="1"/>
  <c r="F77" i="4"/>
  <c r="G17" i="13"/>
  <c r="H17" i="13" s="1"/>
  <c r="G8" i="13"/>
  <c r="H8" i="13" s="1"/>
  <c r="G7" i="13"/>
  <c r="H7" i="13" s="1"/>
  <c r="F52" i="4"/>
  <c r="G59" i="7"/>
  <c r="H59" i="7" s="1"/>
  <c r="G69" i="7"/>
  <c r="H69" i="7" s="1"/>
  <c r="G39" i="9"/>
  <c r="H39" i="9" s="1"/>
  <c r="G19" i="12"/>
  <c r="H19" i="12" s="1"/>
  <c r="G109" i="7"/>
  <c r="H109" i="7" s="1"/>
  <c r="G119" i="7"/>
  <c r="H119" i="7" s="1"/>
  <c r="G10" i="12"/>
  <c r="H10" i="12" s="1"/>
  <c r="G7" i="12"/>
  <c r="H7" i="12" s="1"/>
  <c r="G8" i="12"/>
  <c r="H8" i="12" s="1"/>
  <c r="G28" i="10"/>
  <c r="G8" i="7"/>
  <c r="H8" i="7" s="1"/>
  <c r="G18" i="7"/>
  <c r="H18" i="7" s="1"/>
  <c r="G19" i="9"/>
  <c r="H19" i="9" s="1"/>
  <c r="G39" i="11"/>
  <c r="H39" i="11" s="1"/>
  <c r="G27" i="11"/>
  <c r="H27" i="11" s="1"/>
  <c r="G30" i="11"/>
  <c r="H30" i="11" s="1"/>
  <c r="G40" i="11"/>
  <c r="H40" i="11" s="1"/>
  <c r="G37" i="11"/>
  <c r="H37" i="11" s="1"/>
  <c r="G29" i="11"/>
  <c r="H29" i="11" s="1"/>
  <c r="G19" i="11"/>
  <c r="H19" i="11" s="1"/>
  <c r="G7" i="11"/>
  <c r="H7" i="11" s="1"/>
  <c r="G9" i="11"/>
  <c r="H9" i="11" s="1"/>
  <c r="G18" i="11"/>
  <c r="H18" i="11" s="1"/>
  <c r="G38" i="11"/>
  <c r="H38" i="11" s="1"/>
  <c r="G17" i="10"/>
  <c r="G29" i="10"/>
  <c r="H29" i="10" s="1"/>
  <c r="G36" i="10"/>
  <c r="G27" i="10"/>
  <c r="G37" i="10"/>
  <c r="G7" i="10"/>
  <c r="G8" i="10"/>
  <c r="G9" i="10"/>
  <c r="H9" i="10" s="1"/>
  <c r="G16" i="10"/>
  <c r="G26" i="10"/>
  <c r="G69" i="9"/>
  <c r="H69" i="9" s="1"/>
  <c r="G59" i="9"/>
  <c r="H59" i="9" s="1"/>
  <c r="G29" i="9"/>
  <c r="H29" i="9" s="1"/>
  <c r="G79" i="9"/>
  <c r="H79" i="9" s="1"/>
  <c r="G38" i="9"/>
  <c r="H38" i="9" s="1"/>
  <c r="G12" i="9"/>
  <c r="H12" i="9" s="1"/>
  <c r="G32" i="9"/>
  <c r="H32" i="9" s="1"/>
  <c r="G52" i="9"/>
  <c r="H52" i="9" s="1"/>
  <c r="G72" i="9"/>
  <c r="H72" i="9" s="1"/>
  <c r="G10" i="9"/>
  <c r="H10" i="9" s="1"/>
  <c r="G13" i="9"/>
  <c r="H13" i="9" s="1"/>
  <c r="G30" i="9"/>
  <c r="H30" i="9" s="1"/>
  <c r="G33" i="9"/>
  <c r="H33" i="9" s="1"/>
  <c r="G50" i="9"/>
  <c r="H50" i="9" s="1"/>
  <c r="G53" i="9"/>
  <c r="H53" i="9" s="1"/>
  <c r="G70" i="9"/>
  <c r="H70" i="9" s="1"/>
  <c r="G73" i="9"/>
  <c r="H73" i="9" s="1"/>
  <c r="G18" i="9"/>
  <c r="H18" i="9" s="1"/>
  <c r="G8" i="9"/>
  <c r="H8" i="9" s="1"/>
  <c r="G28" i="9"/>
  <c r="H28" i="9" s="1"/>
  <c r="G48" i="9"/>
  <c r="H48" i="9" s="1"/>
  <c r="G68" i="9"/>
  <c r="H68" i="9" s="1"/>
  <c r="G22" i="9"/>
  <c r="H22" i="9" s="1"/>
  <c r="G42" i="9"/>
  <c r="H42" i="9" s="1"/>
  <c r="G62" i="9"/>
  <c r="H62" i="9" s="1"/>
  <c r="G82" i="9"/>
  <c r="H82" i="9" s="1"/>
  <c r="G20" i="9"/>
  <c r="H20" i="9" s="1"/>
  <c r="G23" i="9"/>
  <c r="H23" i="9" s="1"/>
  <c r="G40" i="9"/>
  <c r="H40" i="9" s="1"/>
  <c r="G43" i="9"/>
  <c r="H43" i="9" s="1"/>
  <c r="G60" i="9"/>
  <c r="H60" i="9" s="1"/>
  <c r="G63" i="9"/>
  <c r="H63" i="9" s="1"/>
  <c r="G80" i="9"/>
  <c r="H80" i="9" s="1"/>
  <c r="G83" i="9"/>
  <c r="H83" i="9" s="1"/>
  <c r="G58" i="9"/>
  <c r="H58" i="9" s="1"/>
  <c r="G78" i="9"/>
  <c r="H78" i="9" s="1"/>
  <c r="G21" i="9"/>
  <c r="H21" i="9" s="1"/>
  <c r="G41" i="9"/>
  <c r="H41" i="9" s="1"/>
  <c r="G61" i="9"/>
  <c r="H61" i="9" s="1"/>
  <c r="G81" i="9"/>
  <c r="H81" i="9" s="1"/>
  <c r="G11" i="9"/>
  <c r="H11" i="9" s="1"/>
  <c r="G31" i="9"/>
  <c r="H31" i="9" s="1"/>
  <c r="G51" i="9"/>
  <c r="H51" i="9" s="1"/>
  <c r="G71" i="9"/>
  <c r="H71" i="9" s="1"/>
  <c r="G32" i="8"/>
  <c r="H32" i="8" s="1"/>
  <c r="G8" i="8"/>
  <c r="H8" i="8" s="1"/>
  <c r="G42" i="8"/>
  <c r="H42" i="8" s="1"/>
  <c r="G33" i="8"/>
  <c r="H33" i="8" s="1"/>
  <c r="G18" i="8"/>
  <c r="H18" i="8" s="1"/>
  <c r="G28" i="8"/>
  <c r="H28" i="8" s="1"/>
  <c r="G19" i="8"/>
  <c r="H19" i="8" s="1"/>
  <c r="G22" i="8"/>
  <c r="H22" i="8" s="1"/>
  <c r="G10" i="8"/>
  <c r="H10" i="8" s="1"/>
  <c r="G21" i="8"/>
  <c r="H21" i="8" s="1"/>
  <c r="G38" i="8"/>
  <c r="H38" i="8" s="1"/>
  <c r="G40" i="8"/>
  <c r="H40" i="8" s="1"/>
  <c r="G23" i="8"/>
  <c r="H23" i="8" s="1"/>
  <c r="G13" i="8"/>
  <c r="H13" i="8" s="1"/>
  <c r="G31" i="8"/>
  <c r="H31" i="8" s="1"/>
  <c r="G9" i="8"/>
  <c r="H9" i="8" s="1"/>
  <c r="G12" i="8"/>
  <c r="H12" i="8" s="1"/>
  <c r="G41" i="8"/>
  <c r="H41" i="8" s="1"/>
  <c r="G20" i="8"/>
  <c r="H20" i="8" s="1"/>
  <c r="G43" i="8"/>
  <c r="H43" i="8" s="1"/>
  <c r="G30" i="8"/>
  <c r="H30" i="8" s="1"/>
  <c r="G39" i="8"/>
  <c r="H39" i="8" s="1"/>
  <c r="G99" i="7"/>
  <c r="H99" i="7" s="1"/>
  <c r="G49" i="7"/>
  <c r="H49" i="7" s="1"/>
  <c r="G77" i="7"/>
  <c r="H77" i="7" s="1"/>
  <c r="G51" i="7"/>
  <c r="H51" i="7" s="1"/>
  <c r="G71" i="7"/>
  <c r="H71" i="7" s="1"/>
  <c r="G57" i="7"/>
  <c r="H57" i="7" s="1"/>
  <c r="G50" i="7"/>
  <c r="H50" i="7" s="1"/>
  <c r="G67" i="7"/>
  <c r="H67" i="7" s="1"/>
  <c r="G7" i="7"/>
  <c r="H7" i="7" s="1"/>
  <c r="G17" i="7"/>
  <c r="H17" i="7" s="1"/>
  <c r="G21" i="7"/>
  <c r="H21" i="7" s="1"/>
  <c r="G38" i="7"/>
  <c r="H38" i="7" s="1"/>
  <c r="G40" i="7"/>
  <c r="H40" i="7" s="1"/>
  <c r="G27" i="7"/>
  <c r="H27" i="7" s="1"/>
  <c r="G39" i="7"/>
  <c r="H39" i="7" s="1"/>
  <c r="G28" i="7"/>
  <c r="H28" i="7" s="1"/>
  <c r="G29" i="7"/>
  <c r="H29" i="7" s="1"/>
  <c r="G30" i="7"/>
  <c r="H30" i="7" s="1"/>
  <c r="P8" i="15" l="1"/>
  <c r="Q8" i="15" s="1"/>
  <c r="R8" i="15" s="1"/>
  <c r="S8" i="15" s="1"/>
  <c r="AU9" i="15"/>
  <c r="W9" i="15"/>
  <c r="AI9" i="15" s="1"/>
  <c r="AV6" i="15"/>
  <c r="X6" i="15"/>
  <c r="AU7" i="15"/>
  <c r="W7" i="15"/>
  <c r="AI7" i="15" s="1"/>
  <c r="M6" i="15"/>
  <c r="AI6" i="15"/>
  <c r="N9" i="15"/>
  <c r="O9" i="15" s="1"/>
  <c r="AU8" i="15"/>
  <c r="W8" i="15"/>
  <c r="AI8" i="15" s="1"/>
  <c r="M10" i="15"/>
  <c r="N10" i="15" s="1"/>
  <c r="O10" i="15" s="1"/>
  <c r="AI10" i="15"/>
  <c r="O7" i="15"/>
  <c r="AV10" i="15"/>
  <c r="X10" i="15"/>
  <c r="AJ10" i="15" s="1"/>
  <c r="F63" i="6"/>
  <c r="F62" i="6"/>
  <c r="F61" i="6"/>
  <c r="F60" i="6"/>
  <c r="F59" i="6"/>
  <c r="F58" i="6"/>
  <c r="F53" i="6"/>
  <c r="F52" i="6"/>
  <c r="F51" i="6"/>
  <c r="F50" i="6"/>
  <c r="F49" i="6"/>
  <c r="F48" i="6"/>
  <c r="F43" i="6"/>
  <c r="F42" i="6"/>
  <c r="F41" i="6"/>
  <c r="F40" i="6"/>
  <c r="F39" i="6"/>
  <c r="F38" i="6"/>
  <c r="F33" i="6"/>
  <c r="F32" i="6"/>
  <c r="F31" i="6"/>
  <c r="F30" i="6"/>
  <c r="F29" i="6"/>
  <c r="F28" i="6"/>
  <c r="F23" i="6"/>
  <c r="F22" i="6"/>
  <c r="F21" i="6"/>
  <c r="F20" i="6"/>
  <c r="F19" i="6"/>
  <c r="F18" i="6"/>
  <c r="F12" i="6"/>
  <c r="F13" i="6"/>
  <c r="F11" i="6"/>
  <c r="F8" i="6"/>
  <c r="F9" i="6"/>
  <c r="F10" i="6"/>
  <c r="D63" i="6"/>
  <c r="E63" i="6"/>
  <c r="G63" i="6" s="1"/>
  <c r="H63" i="6" s="1"/>
  <c r="D62" i="6"/>
  <c r="E62" i="6"/>
  <c r="E61" i="6"/>
  <c r="D61" i="6"/>
  <c r="D60" i="6"/>
  <c r="E60" i="6"/>
  <c r="D59" i="6"/>
  <c r="E59" i="6"/>
  <c r="D58" i="6"/>
  <c r="E58" i="6"/>
  <c r="G58" i="6" s="1"/>
  <c r="H58" i="6" s="1"/>
  <c r="E53" i="6"/>
  <c r="E52" i="6"/>
  <c r="E51" i="6"/>
  <c r="E50" i="6"/>
  <c r="E49" i="6"/>
  <c r="E48" i="6"/>
  <c r="E43" i="6"/>
  <c r="E42" i="6"/>
  <c r="E41" i="6"/>
  <c r="E40" i="6"/>
  <c r="E39" i="6"/>
  <c r="E38" i="6"/>
  <c r="E33" i="6"/>
  <c r="G33" i="6" s="1"/>
  <c r="H33" i="6" s="1"/>
  <c r="E32" i="6"/>
  <c r="E31" i="6"/>
  <c r="G31" i="6" s="1"/>
  <c r="H31" i="6" s="1"/>
  <c r="E30" i="6"/>
  <c r="E29" i="6"/>
  <c r="E28" i="6"/>
  <c r="D23" i="6"/>
  <c r="E23" i="6"/>
  <c r="G23" i="6" s="1"/>
  <c r="H23" i="6" s="1"/>
  <c r="E22" i="6"/>
  <c r="D22" i="6"/>
  <c r="D21" i="6"/>
  <c r="E21" i="6"/>
  <c r="E20" i="6"/>
  <c r="D20" i="6"/>
  <c r="D19" i="6"/>
  <c r="E19" i="6"/>
  <c r="D18" i="6"/>
  <c r="E18" i="6"/>
  <c r="D13" i="6"/>
  <c r="E13" i="6"/>
  <c r="D12" i="6"/>
  <c r="E12" i="6"/>
  <c r="D11" i="6"/>
  <c r="E11" i="6"/>
  <c r="E10" i="6"/>
  <c r="D10" i="6"/>
  <c r="D9" i="6"/>
  <c r="E9" i="6"/>
  <c r="E8" i="6"/>
  <c r="D8" i="6"/>
  <c r="B13" i="5"/>
  <c r="B12" i="5"/>
  <c r="E12" i="5" s="1"/>
  <c r="B11" i="5"/>
  <c r="E11" i="5" s="1"/>
  <c r="B10" i="5"/>
  <c r="E10" i="5" s="1"/>
  <c r="B9" i="5"/>
  <c r="E9" i="5" s="1"/>
  <c r="B8" i="5"/>
  <c r="E8" i="5" s="1"/>
  <c r="E23" i="5"/>
  <c r="E22" i="5"/>
  <c r="E21" i="5"/>
  <c r="E20" i="5"/>
  <c r="E19" i="5"/>
  <c r="E18" i="5"/>
  <c r="F23" i="5"/>
  <c r="F22" i="5"/>
  <c r="F21" i="5"/>
  <c r="F20" i="5"/>
  <c r="F19" i="5"/>
  <c r="F18" i="5"/>
  <c r="F12" i="5"/>
  <c r="F13" i="5"/>
  <c r="F11" i="5"/>
  <c r="F10" i="5"/>
  <c r="F8" i="5"/>
  <c r="F9" i="5"/>
  <c r="D23" i="5"/>
  <c r="D22" i="5"/>
  <c r="D21" i="5"/>
  <c r="D20" i="5"/>
  <c r="D19" i="5"/>
  <c r="D18" i="5"/>
  <c r="D13" i="5"/>
  <c r="E13" i="5"/>
  <c r="D12" i="5"/>
  <c r="D11" i="5"/>
  <c r="D10" i="5"/>
  <c r="D9" i="5"/>
  <c r="D8" i="5"/>
  <c r="F90" i="4"/>
  <c r="F89" i="4"/>
  <c r="F88" i="4"/>
  <c r="B81" i="4"/>
  <c r="F80" i="4"/>
  <c r="F81" i="4" s="1"/>
  <c r="F70" i="4"/>
  <c r="C70" i="4"/>
  <c r="F69" i="4"/>
  <c r="F68" i="4"/>
  <c r="F67" i="4"/>
  <c r="C67" i="4"/>
  <c r="F66" i="4"/>
  <c r="F65" i="4"/>
  <c r="F64" i="4"/>
  <c r="B60" i="4"/>
  <c r="F59" i="4"/>
  <c r="F58" i="4"/>
  <c r="F57" i="4"/>
  <c r="F56" i="4"/>
  <c r="B28" i="4"/>
  <c r="F27" i="4"/>
  <c r="C27" i="4"/>
  <c r="F26" i="4"/>
  <c r="F25" i="4"/>
  <c r="C25" i="4"/>
  <c r="F24" i="4"/>
  <c r="F23" i="4"/>
  <c r="B14" i="4"/>
  <c r="F13" i="4"/>
  <c r="C13" i="4"/>
  <c r="F12" i="4"/>
  <c r="F11" i="4"/>
  <c r="G12" i="6" l="1"/>
  <c r="H12" i="6" s="1"/>
  <c r="G8" i="6"/>
  <c r="H8" i="6" s="1"/>
  <c r="G18" i="6"/>
  <c r="H18" i="6" s="1"/>
  <c r="G22" i="6"/>
  <c r="H22" i="6" s="1"/>
  <c r="G38" i="6"/>
  <c r="H38" i="6" s="1"/>
  <c r="G42" i="6"/>
  <c r="H42" i="6" s="1"/>
  <c r="G59" i="6"/>
  <c r="H59" i="6" s="1"/>
  <c r="G28" i="6"/>
  <c r="H28" i="6" s="1"/>
  <c r="G32" i="6"/>
  <c r="H32" i="6" s="1"/>
  <c r="P9" i="15"/>
  <c r="Q9" i="15" s="1"/>
  <c r="AW10" i="15"/>
  <c r="Y10" i="15"/>
  <c r="AK10" i="15" s="1"/>
  <c r="P10" i="15"/>
  <c r="Q10" i="15" s="1"/>
  <c r="R10" i="15" s="1"/>
  <c r="S10" i="15" s="1"/>
  <c r="AV7" i="15"/>
  <c r="X7" i="15"/>
  <c r="AJ7" i="15" s="1"/>
  <c r="AV9" i="15"/>
  <c r="X9" i="15"/>
  <c r="AJ9" i="15" s="1"/>
  <c r="P7" i="15"/>
  <c r="Q7" i="15" s="1"/>
  <c r="R7" i="15" s="1"/>
  <c r="S7" i="15" s="1"/>
  <c r="AV8" i="15"/>
  <c r="X8" i="15"/>
  <c r="AJ8" i="15" s="1"/>
  <c r="N6" i="15"/>
  <c r="AJ6" i="15"/>
  <c r="AW6" i="15"/>
  <c r="Y6" i="15"/>
  <c r="G62" i="6"/>
  <c r="H62" i="6" s="1"/>
  <c r="G51" i="6"/>
  <c r="H51" i="6" s="1"/>
  <c r="G61" i="6"/>
  <c r="H61" i="6" s="1"/>
  <c r="G21" i="6"/>
  <c r="H21" i="6" s="1"/>
  <c r="G41" i="6"/>
  <c r="H41" i="6" s="1"/>
  <c r="G10" i="6"/>
  <c r="H10" i="6" s="1"/>
  <c r="G13" i="6"/>
  <c r="H13" i="6" s="1"/>
  <c r="F60" i="4"/>
  <c r="F28" i="4"/>
  <c r="G9" i="6"/>
  <c r="H9" i="6" s="1"/>
  <c r="F91" i="4"/>
  <c r="F14" i="4"/>
  <c r="F71" i="4"/>
  <c r="G19" i="6"/>
  <c r="H19" i="6" s="1"/>
  <c r="G40" i="6"/>
  <c r="H40" i="6" s="1"/>
  <c r="G29" i="6"/>
  <c r="H29" i="6" s="1"/>
  <c r="G20" i="6"/>
  <c r="H20" i="6" s="1"/>
  <c r="G30" i="6"/>
  <c r="H30" i="6" s="1"/>
  <c r="G20" i="5"/>
  <c r="H20" i="5" s="1"/>
  <c r="G48" i="6"/>
  <c r="H48" i="6" s="1"/>
  <c r="G52" i="6"/>
  <c r="H52" i="6" s="1"/>
  <c r="G39" i="6"/>
  <c r="H39" i="6" s="1"/>
  <c r="G43" i="6"/>
  <c r="H43" i="6" s="1"/>
  <c r="G11" i="6"/>
  <c r="H11" i="6" s="1"/>
  <c r="G49" i="6"/>
  <c r="H49" i="6" s="1"/>
  <c r="G50" i="6"/>
  <c r="H50" i="6" s="1"/>
  <c r="G53" i="6"/>
  <c r="H53" i="6" s="1"/>
  <c r="G60" i="6"/>
  <c r="H60" i="6" s="1"/>
  <c r="G9" i="5"/>
  <c r="H9" i="5" s="1"/>
  <c r="G22" i="5"/>
  <c r="H22" i="5" s="1"/>
  <c r="G21" i="5"/>
  <c r="H21" i="5" s="1"/>
  <c r="G11" i="5"/>
  <c r="H11" i="5" s="1"/>
  <c r="G19" i="5"/>
  <c r="H19" i="5" s="1"/>
  <c r="G23" i="5"/>
  <c r="H23" i="5" s="1"/>
  <c r="G18" i="5"/>
  <c r="H18" i="5" s="1"/>
  <c r="G12" i="5"/>
  <c r="H12" i="5" s="1"/>
  <c r="G13" i="5"/>
  <c r="H13" i="5" s="1"/>
  <c r="G10" i="5"/>
  <c r="H10" i="5" s="1"/>
  <c r="G8" i="5"/>
  <c r="H8" i="5" s="1"/>
  <c r="L9" i="2"/>
  <c r="O6" i="15" l="1"/>
  <c r="AK6" i="15"/>
  <c r="AW7" i="15"/>
  <c r="Y7" i="15"/>
  <c r="AK7" i="15" s="1"/>
  <c r="Z10" i="15"/>
  <c r="AL10" i="15" s="1"/>
  <c r="AX10" i="15"/>
  <c r="AX6" i="15"/>
  <c r="Z6" i="15"/>
  <c r="Y8" i="15"/>
  <c r="AK8" i="15" s="1"/>
  <c r="AW8" i="15"/>
  <c r="AW9" i="15"/>
  <c r="Y9" i="15"/>
  <c r="AK9" i="15" s="1"/>
  <c r="R9" i="15"/>
  <c r="S9" i="15" s="1"/>
  <c r="H47" i="2"/>
  <c r="G47" i="2"/>
  <c r="F47" i="2"/>
  <c r="E47" i="2"/>
  <c r="D47" i="2"/>
  <c r="C47" i="2"/>
  <c r="H46" i="2"/>
  <c r="G46" i="2"/>
  <c r="F46" i="2"/>
  <c r="E46" i="2"/>
  <c r="D46" i="2"/>
  <c r="I45" i="2"/>
  <c r="I47" i="2" s="1"/>
  <c r="H45" i="2"/>
  <c r="G45" i="2"/>
  <c r="F45" i="2"/>
  <c r="E45" i="2"/>
  <c r="O45" i="2" s="1"/>
  <c r="D45" i="2"/>
  <c r="N45" i="2" s="1"/>
  <c r="C45" i="2"/>
  <c r="C46" i="2" s="1"/>
  <c r="B45" i="2"/>
  <c r="B47" i="2" s="1"/>
  <c r="I43" i="2"/>
  <c r="F43" i="2"/>
  <c r="E43" i="2"/>
  <c r="D43" i="2"/>
  <c r="C43" i="2"/>
  <c r="B43" i="2"/>
  <c r="F42" i="2"/>
  <c r="E42" i="2"/>
  <c r="D42" i="2"/>
  <c r="C42" i="2"/>
  <c r="B42" i="2"/>
  <c r="I41" i="2"/>
  <c r="I42" i="2" s="1"/>
  <c r="H41" i="2"/>
  <c r="H43" i="2" s="1"/>
  <c r="G41" i="2"/>
  <c r="G43" i="2" s="1"/>
  <c r="F41" i="2"/>
  <c r="E41" i="2"/>
  <c r="O41" i="2" s="1"/>
  <c r="D41" i="2"/>
  <c r="N41" i="2" s="1"/>
  <c r="C41" i="2"/>
  <c r="M41" i="2" s="1"/>
  <c r="B41" i="2"/>
  <c r="L41" i="2" s="1"/>
  <c r="I39" i="2"/>
  <c r="H39" i="2"/>
  <c r="G39" i="2"/>
  <c r="F39" i="2"/>
  <c r="E39" i="2"/>
  <c r="D39" i="2"/>
  <c r="C39" i="2"/>
  <c r="B39" i="2"/>
  <c r="I38" i="2"/>
  <c r="H38" i="2"/>
  <c r="G38" i="2"/>
  <c r="F38" i="2"/>
  <c r="E38" i="2"/>
  <c r="D38" i="2"/>
  <c r="C38" i="2"/>
  <c r="B38" i="2"/>
  <c r="Q37" i="2"/>
  <c r="Q38" i="2" s="1"/>
  <c r="O37" i="2"/>
  <c r="N37" i="2"/>
  <c r="M37" i="2"/>
  <c r="L37" i="2"/>
  <c r="I35" i="2"/>
  <c r="H35" i="2"/>
  <c r="G35" i="2"/>
  <c r="F35" i="2"/>
  <c r="E35" i="2"/>
  <c r="D35" i="2"/>
  <c r="C35" i="2"/>
  <c r="B35" i="2"/>
  <c r="I34" i="2"/>
  <c r="H34" i="2"/>
  <c r="G34" i="2"/>
  <c r="F34" i="2"/>
  <c r="E34" i="2"/>
  <c r="D34" i="2"/>
  <c r="C34" i="2"/>
  <c r="B34" i="2"/>
  <c r="O33" i="2"/>
  <c r="N33" i="2"/>
  <c r="M33" i="2"/>
  <c r="Q33" i="2" s="1"/>
  <c r="Q34" i="2" s="1"/>
  <c r="L33" i="2"/>
  <c r="I31" i="2"/>
  <c r="H31" i="2"/>
  <c r="G31" i="2"/>
  <c r="F31" i="2"/>
  <c r="E31" i="2"/>
  <c r="D31" i="2"/>
  <c r="C31" i="2"/>
  <c r="B31" i="2"/>
  <c r="I30" i="2"/>
  <c r="H30" i="2"/>
  <c r="G30" i="2"/>
  <c r="F30" i="2"/>
  <c r="E30" i="2"/>
  <c r="D30" i="2"/>
  <c r="C30" i="2"/>
  <c r="B30" i="2"/>
  <c r="O29" i="2"/>
  <c r="N29" i="2"/>
  <c r="M29" i="2"/>
  <c r="L29" i="2"/>
  <c r="Q29" i="2" s="1"/>
  <c r="Q30" i="2" s="1"/>
  <c r="I27" i="2"/>
  <c r="H27" i="2"/>
  <c r="G27" i="2"/>
  <c r="F27" i="2"/>
  <c r="E27" i="2"/>
  <c r="D27" i="2"/>
  <c r="C27" i="2"/>
  <c r="B27" i="2"/>
  <c r="I26" i="2"/>
  <c r="H26" i="2"/>
  <c r="G26" i="2"/>
  <c r="F26" i="2"/>
  <c r="E26" i="2"/>
  <c r="D26" i="2"/>
  <c r="C26" i="2"/>
  <c r="B26" i="2"/>
  <c r="O25" i="2"/>
  <c r="N25" i="2"/>
  <c r="M25" i="2"/>
  <c r="L25" i="2"/>
  <c r="Q25" i="2" s="1"/>
  <c r="Q26" i="2" s="1"/>
  <c r="I23" i="2"/>
  <c r="H23" i="2"/>
  <c r="G23" i="2"/>
  <c r="F23" i="2"/>
  <c r="D23" i="2"/>
  <c r="C23" i="2"/>
  <c r="I22" i="2"/>
  <c r="H22" i="2"/>
  <c r="F22" i="2"/>
  <c r="D22" i="2"/>
  <c r="C22" i="2"/>
  <c r="O21" i="2"/>
  <c r="N21" i="2"/>
  <c r="M21" i="2"/>
  <c r="I21" i="2"/>
  <c r="H21" i="2"/>
  <c r="G21" i="2"/>
  <c r="G22" i="2" s="1"/>
  <c r="E21" i="2"/>
  <c r="E23" i="2" s="1"/>
  <c r="B21" i="2"/>
  <c r="L21" i="2" s="1"/>
  <c r="Q21" i="2" s="1"/>
  <c r="Q22" i="2" s="1"/>
  <c r="I19" i="2"/>
  <c r="H19" i="2"/>
  <c r="G19" i="2"/>
  <c r="F19" i="2"/>
  <c r="E19" i="2"/>
  <c r="D19" i="2"/>
  <c r="C19" i="2"/>
  <c r="B19" i="2"/>
  <c r="I18" i="2"/>
  <c r="H18" i="2"/>
  <c r="G18" i="2"/>
  <c r="F18" i="2"/>
  <c r="E18" i="2"/>
  <c r="D18" i="2"/>
  <c r="C18" i="2"/>
  <c r="B18" i="2"/>
  <c r="O17" i="2"/>
  <c r="N17" i="2"/>
  <c r="M17" i="2"/>
  <c r="L17" i="2"/>
  <c r="Q17" i="2" s="1"/>
  <c r="Q18" i="2" s="1"/>
  <c r="I15" i="2"/>
  <c r="H15" i="2"/>
  <c r="G15" i="2"/>
  <c r="F15" i="2"/>
  <c r="E15" i="2"/>
  <c r="D15" i="2"/>
  <c r="C15" i="2"/>
  <c r="B15" i="2"/>
  <c r="I14" i="2"/>
  <c r="H14" i="2"/>
  <c r="G14" i="2"/>
  <c r="F14" i="2"/>
  <c r="E14" i="2"/>
  <c r="D14" i="2"/>
  <c r="C14" i="2"/>
  <c r="B14" i="2"/>
  <c r="Q13" i="2"/>
  <c r="Q14" i="2" s="1"/>
  <c r="O13" i="2"/>
  <c r="N13" i="2"/>
  <c r="M13" i="2"/>
  <c r="L13" i="2"/>
  <c r="I11" i="2"/>
  <c r="H11" i="2"/>
  <c r="G11" i="2"/>
  <c r="F11" i="2"/>
  <c r="E11" i="2"/>
  <c r="D11" i="2"/>
  <c r="C11" i="2"/>
  <c r="B11" i="2"/>
  <c r="I10" i="2"/>
  <c r="H10" i="2"/>
  <c r="G10" i="2"/>
  <c r="F10" i="2"/>
  <c r="E10" i="2"/>
  <c r="D10" i="2"/>
  <c r="C10" i="2"/>
  <c r="B10" i="2"/>
  <c r="Q9" i="2"/>
  <c r="Q10" i="2" s="1"/>
  <c r="O9" i="2"/>
  <c r="N9" i="2"/>
  <c r="M9" i="2"/>
  <c r="Z9" i="15" l="1"/>
  <c r="AL9" i="15" s="1"/>
  <c r="AX9" i="15"/>
  <c r="AY6" i="15"/>
  <c r="AA6" i="15"/>
  <c r="Z7" i="15"/>
  <c r="AL7" i="15" s="1"/>
  <c r="AX7" i="15"/>
  <c r="Z8" i="15"/>
  <c r="AL8" i="15" s="1"/>
  <c r="AX8" i="15"/>
  <c r="AY10" i="15"/>
  <c r="AA10" i="15"/>
  <c r="AM10" i="15" s="1"/>
  <c r="P6" i="15"/>
  <c r="AL6" i="15"/>
  <c r="Q41" i="2"/>
  <c r="Q42" i="2" s="1"/>
  <c r="L45" i="2"/>
  <c r="Q45" i="2" s="1"/>
  <c r="Q46" i="2" s="1"/>
  <c r="B22" i="2"/>
  <c r="M45" i="2"/>
  <c r="B23" i="2"/>
  <c r="E22" i="2"/>
  <c r="G42" i="2"/>
  <c r="I46" i="2"/>
  <c r="H42" i="2"/>
  <c r="B46" i="2"/>
  <c r="AZ6" i="15" l="1"/>
  <c r="AB6" i="15"/>
  <c r="AY7" i="15"/>
  <c r="AA7" i="15"/>
  <c r="AM7" i="15" s="1"/>
  <c r="AY9" i="15"/>
  <c r="AA9" i="15"/>
  <c r="AM9" i="15" s="1"/>
  <c r="Q6" i="15"/>
  <c r="AM6" i="15"/>
  <c r="AZ10" i="15"/>
  <c r="AB10" i="15"/>
  <c r="AN10" i="15" s="1"/>
  <c r="AY8" i="15"/>
  <c r="AA8" i="15"/>
  <c r="AM8" i="15" s="1"/>
  <c r="D18" i="1"/>
  <c r="AZ7" i="15" l="1"/>
  <c r="AB7" i="15"/>
  <c r="AN7" i="15" s="1"/>
  <c r="R6" i="15"/>
  <c r="AN6" i="15"/>
  <c r="AZ8" i="15"/>
  <c r="AB8" i="15"/>
  <c r="AN8" i="15" s="1"/>
  <c r="BA10" i="15"/>
  <c r="AD10" i="15" s="1"/>
  <c r="AP10" i="15" s="1"/>
  <c r="AC10" i="15"/>
  <c r="AO10" i="15" s="1"/>
  <c r="AB9" i="15"/>
  <c r="AN9" i="15" s="1"/>
  <c r="AZ9" i="15"/>
  <c r="BA6" i="15"/>
  <c r="AD6" i="15" s="1"/>
  <c r="AC6" i="15"/>
  <c r="E21" i="1"/>
  <c r="G21" i="1" s="1"/>
  <c r="H21" i="1" s="1"/>
  <c r="E20" i="1"/>
  <c r="G20" i="1" s="1"/>
  <c r="H20" i="1" s="1"/>
  <c r="E19" i="1"/>
  <c r="G19" i="1" s="1"/>
  <c r="H19" i="1" s="1"/>
  <c r="E18" i="1"/>
  <c r="G18" i="1" s="1"/>
  <c r="H18" i="1" s="1"/>
  <c r="E11" i="1"/>
  <c r="G11" i="1" s="1"/>
  <c r="H11" i="1" s="1"/>
  <c r="E10" i="1"/>
  <c r="G10" i="1" s="1"/>
  <c r="H10" i="1" s="1"/>
  <c r="E9" i="1"/>
  <c r="G9" i="1" s="1"/>
  <c r="H9" i="1" s="1"/>
  <c r="D21" i="1"/>
  <c r="D20" i="1"/>
  <c r="D10" i="1"/>
  <c r="D19" i="1"/>
  <c r="S6" i="15" l="1"/>
  <c r="AP6" i="15" s="1"/>
  <c r="AO6" i="15"/>
  <c r="BA9" i="15"/>
  <c r="AD9" i="15" s="1"/>
  <c r="AP9" i="15" s="1"/>
  <c r="AC9" i="15"/>
  <c r="AO9" i="15" s="1"/>
  <c r="BA8" i="15"/>
  <c r="AD8" i="15" s="1"/>
  <c r="AP8" i="15" s="1"/>
  <c r="AC8" i="15"/>
  <c r="AO8" i="15" s="1"/>
  <c r="BA7" i="15"/>
  <c r="AD7" i="15" s="1"/>
  <c r="AP7" i="15" s="1"/>
  <c r="AC7" i="15"/>
  <c r="AO7" i="15" s="1"/>
  <c r="E8" i="1"/>
  <c r="G8" i="1" s="1"/>
  <c r="H8" i="1" s="1"/>
  <c r="D11" i="1"/>
  <c r="D8" i="1"/>
  <c r="D9" i="1"/>
</calcChain>
</file>

<file path=xl/sharedStrings.xml><?xml version="1.0" encoding="utf-8"?>
<sst xmlns="http://schemas.openxmlformats.org/spreadsheetml/2006/main" count="3474" uniqueCount="121">
  <si>
    <t>INCOME</t>
  </si>
  <si>
    <t>AMI</t>
  </si>
  <si>
    <t>CURRENT RENT</t>
  </si>
  <si>
    <t>AMI RENT</t>
  </si>
  <si>
    <t>Honolulu MSA</t>
  </si>
  <si>
    <t>HUD Income Limits for 2012 with 1, 2 or 3 wage earners</t>
  </si>
  <si>
    <t xml:space="preserve">Rent </t>
  </si>
  <si>
    <t>1 person</t>
  </si>
  <si>
    <t>2 person</t>
  </si>
  <si>
    <t>3 person</t>
  </si>
  <si>
    <t>4 person</t>
  </si>
  <si>
    <t>5 person</t>
  </si>
  <si>
    <t>6 person</t>
  </si>
  <si>
    <t>7 person</t>
  </si>
  <si>
    <t>8 person</t>
  </si>
  <si>
    <t>Average 1 and 2 person = HHFDC rents / bedroon size</t>
  </si>
  <si>
    <t xml:space="preserve"> 1 wage earners</t>
  </si>
  <si>
    <t xml:space="preserve"> 2 wage earners</t>
  </si>
  <si>
    <t xml:space="preserve"> 3 wage earners</t>
  </si>
  <si>
    <t>HHFDC rents</t>
  </si>
  <si>
    <t>Studio</t>
  </si>
  <si>
    <t>1 Bedroom</t>
  </si>
  <si>
    <t>2 Bedroom</t>
  </si>
  <si>
    <t>3 Bedroom</t>
  </si>
  <si>
    <t>4 Bedroom</t>
  </si>
  <si>
    <t xml:space="preserve">﻿ 30% of Median </t>
  </si>
  <si>
    <t xml:space="preserve"> 50% of Median </t>
  </si>
  <si>
    <t xml:space="preserve"> 60% of Median </t>
  </si>
  <si>
    <t xml:space="preserve"> </t>
  </si>
  <si>
    <t xml:space="preserve"> 80% of Median </t>
  </si>
  <si>
    <t xml:space="preserve"> 100% of Median </t>
  </si>
  <si>
    <t xml:space="preserve"> 120% of Median </t>
  </si>
  <si>
    <t xml:space="preserve">140% of Median </t>
  </si>
  <si>
    <t>1 PERSON HOUSEHOLD</t>
  </si>
  <si>
    <t>2 PERSON HOUSEHOLD</t>
  </si>
  <si>
    <t>3 PERSON HOUSEHOLD</t>
  </si>
  <si>
    <t>4 PERSON HOUSEHOLD</t>
  </si>
  <si>
    <t>CHINATOWN MANOR</t>
  </si>
  <si>
    <t>CITY RAP</t>
  </si>
  <si>
    <t>ALLOWED RENT (30%)</t>
  </si>
  <si>
    <t>STUDIO UNIT TYPE</t>
  </si>
  <si>
    <t>Chinatown Gateway Plaza</t>
  </si>
  <si>
    <t># Units</t>
  </si>
  <si>
    <t>Total</t>
  </si>
  <si>
    <t>1 Mod</t>
  </si>
  <si>
    <t>1 Gap</t>
  </si>
  <si>
    <t>Harbor Village</t>
  </si>
  <si>
    <t>2 Gap</t>
  </si>
  <si>
    <t>Kulana Nani</t>
  </si>
  <si>
    <t>Manoa Gardens</t>
  </si>
  <si>
    <t>0 Market</t>
  </si>
  <si>
    <t>1 Market</t>
  </si>
  <si>
    <t>Marin Tower</t>
  </si>
  <si>
    <t>2 Mod</t>
  </si>
  <si>
    <t>Westlake</t>
  </si>
  <si>
    <t>Westloch</t>
  </si>
  <si>
    <t>CHINATOWN GATEWAY PLAZA</t>
  </si>
  <si>
    <t>1 BEDROOM UNIT TYPE</t>
  </si>
  <si>
    <t>RENT DIFFERENCE</t>
  </si>
  <si>
    <t>HARBOR VILLAGE</t>
  </si>
  <si>
    <t>2 BEDROOM UNIT TYPE</t>
  </si>
  <si>
    <t>2-MOD</t>
  </si>
  <si>
    <t>3-MOD</t>
  </si>
  <si>
    <t>4-MOD</t>
  </si>
  <si>
    <t>KULANA NANI</t>
  </si>
  <si>
    <t>3 BEDROOM UNIT TYPE</t>
  </si>
  <si>
    <t>4 BEDROOM UNIT TYPE</t>
  </si>
  <si>
    <t>MANOA GARDENS</t>
  </si>
  <si>
    <t>0 BEDROOM UNIT TYPE</t>
  </si>
  <si>
    <t>MARIN TOWER</t>
  </si>
  <si>
    <t>N/A</t>
  </si>
  <si>
    <t>All Residents Section 8</t>
  </si>
  <si>
    <t>WESTLAKE</t>
  </si>
  <si>
    <t>WESTLOCH</t>
  </si>
  <si>
    <t>Chinatown Manor</t>
  </si>
  <si>
    <t>0 Mod</t>
  </si>
  <si>
    <t>Winston Hale</t>
  </si>
  <si>
    <t>WINSTON HALE</t>
  </si>
  <si>
    <t>PAUAHI HALE</t>
  </si>
  <si>
    <t>Pauahi Hale</t>
  </si>
  <si>
    <t>Kanoa</t>
  </si>
  <si>
    <t>2-30%</t>
  </si>
  <si>
    <t>3-30%</t>
  </si>
  <si>
    <t>4-30%</t>
  </si>
  <si>
    <t>KANOA</t>
  </si>
  <si>
    <t>1 Unit Only</t>
  </si>
  <si>
    <t>Bachelors Quarters</t>
  </si>
  <si>
    <t>BACHELORS QUARTERS</t>
  </si>
  <si>
    <t>2-HOME 50%</t>
  </si>
  <si>
    <t>3-HOME 50%</t>
  </si>
  <si>
    <t>2-HOME 60%</t>
  </si>
  <si>
    <t>3-HOME 60%</t>
  </si>
  <si>
    <t>4-HOME 60%</t>
  </si>
  <si>
    <t>4-HOME 50%</t>
  </si>
  <si>
    <t>1-HOME 50%</t>
  </si>
  <si>
    <t>1-HOME 60%</t>
  </si>
  <si>
    <t>0 - HOME 50%</t>
  </si>
  <si>
    <t>0 - HOME 60%</t>
  </si>
  <si>
    <t>0 Gap</t>
  </si>
  <si>
    <t>HAPI Type Program</t>
  </si>
  <si>
    <t>LOW 60%</t>
  </si>
  <si>
    <t>Market</t>
  </si>
  <si>
    <t>Current Type Program</t>
  </si>
  <si>
    <t>MAXIMUM ALLOWABLE RENTS</t>
  </si>
  <si>
    <t>Year 2</t>
  </si>
  <si>
    <t>Year 3</t>
  </si>
  <si>
    <t>Year 4</t>
  </si>
  <si>
    <t>Year 5</t>
  </si>
  <si>
    <t>Year 6</t>
  </si>
  <si>
    <t>Year 7</t>
  </si>
  <si>
    <t>Year 8</t>
  </si>
  <si>
    <t>Year 9</t>
  </si>
  <si>
    <t>Year 10</t>
  </si>
  <si>
    <t>RESIDENT INCOME</t>
  </si>
  <si>
    <t>Year 1</t>
  </si>
  <si>
    <t>30% ALLOWABLE RENTS</t>
  </si>
  <si>
    <t>Current Rent</t>
  </si>
  <si>
    <t xml:space="preserve">Difference In Rent and RAP needed  </t>
  </si>
  <si>
    <t>2 &lt;60% (Section 8)</t>
  </si>
  <si>
    <t>Room &lt;50%</t>
  </si>
  <si>
    <t>Room &lt;60%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</si>
</sst>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0%\ &quot;of Median Income&quot;"/>
    <numFmt numFmtId="166" formatCode="&quot;$&quot;#,##0.00"/>
    <numFmt numFmtId="167" formatCode="_(&quot;$&quot;* #,##0_);_(&quot;$&quot;* \(#,##0\);_(&quot;$&quot;* &quot;-&quot;??_);_(@_)"/>
    <numFmt numFmtId="168" formatCode="&quot;$&quot;#,##0;[Red]&quot;$&quot;#,##0"/>
  </numFmts>
  <fonts count="8"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b/>
      <sz val="10"/>
      <name val="Arial"/>
      <family val="2"/>
    </font>
    <font>
      <b/>
      <sz val="11"/>
      <color theme="1"/>
      <name val="Calibri"/>
      <family val="2"/>
      <scheme val="minor"/>
    </font>
    <font>
      <b/>
      <sz val="12"/>
      <color theme="1"/>
      <name val="Calibri"/>
      <family val="2"/>
      <scheme val="minor"/>
    </font>
    <font>
      <b/>
      <sz val="14"/>
      <name val="Arial"/>
      <family val="2"/>
    </font>
  </fonts>
  <fills count="5">
    <fill>
      <patternFill patternType="none"/>
    </fill>
    <fill>
      <patternFill patternType="gray125"/>
    </fill>
    <fill>
      <patternFill patternType="solid">
        <fgColor indexed="13"/>
        <bgColor indexed="64"/>
      </patternFill>
    </fill>
    <fill>
      <patternFill patternType="solid">
        <fgColor theme="8" tint="0.79998168889431442"/>
        <bgColor indexed="64"/>
      </patternFill>
    </fill>
    <fill>
      <patternFill patternType="solid">
        <fgColor rgb="FFFFFF00"/>
        <bgColor indexed="64"/>
      </patternFill>
    </fill>
  </fills>
  <borders count="2">
    <border>
      <left/>
      <right/>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8">
    <xf numFmtId="0" fontId="0" fillId="0" borderId="0" xfId="0"/>
    <xf numFmtId="9" fontId="0" fillId="0" borderId="0" xfId="0" applyNumberFormat="1"/>
    <xf numFmtId="0" fontId="3" fillId="0" borderId="0" xfId="0" applyFont="1"/>
    <xf numFmtId="164" fontId="0" fillId="0" borderId="0" xfId="0" applyNumberFormat="1"/>
    <xf numFmtId="165" fontId="2" fillId="0" borderId="0" xfId="2" applyNumberFormat="1" applyFont="1" applyAlignment="1">
      <alignment horizontal="left"/>
    </xf>
    <xf numFmtId="166" fontId="0" fillId="0" borderId="0" xfId="0" applyNumberFormat="1"/>
    <xf numFmtId="2" fontId="0" fillId="0" borderId="0" xfId="0" applyNumberFormat="1"/>
    <xf numFmtId="0" fontId="4" fillId="0" borderId="0" xfId="0" applyNumberFormat="1" applyFont="1" applyFill="1" applyAlignment="1">
      <alignment horizontal="center"/>
    </xf>
    <xf numFmtId="164" fontId="4" fillId="0" borderId="0" xfId="0" applyNumberFormat="1" applyFont="1" applyFill="1" applyAlignment="1">
      <alignment horizontal="center"/>
    </xf>
    <xf numFmtId="43" fontId="0" fillId="0" borderId="0" xfId="1" applyFont="1"/>
    <xf numFmtId="0" fontId="4" fillId="0" borderId="0" xfId="0" applyFont="1" applyFill="1" applyAlignment="1">
      <alignment horizontal="center"/>
    </xf>
    <xf numFmtId="0" fontId="0" fillId="0" borderId="0" xfId="0" applyFill="1"/>
    <xf numFmtId="164" fontId="0" fillId="2" borderId="0" xfId="0" applyNumberFormat="1" applyFill="1" applyProtection="1">
      <protection locked="0"/>
    </xf>
    <xf numFmtId="164" fontId="0" fillId="3" borderId="0" xfId="0" applyNumberFormat="1" applyFill="1" applyProtection="1">
      <protection locked="0"/>
    </xf>
    <xf numFmtId="6" fontId="0" fillId="0" borderId="0" xfId="0" applyNumberFormat="1"/>
    <xf numFmtId="164" fontId="0" fillId="0" borderId="0" xfId="0" applyNumberFormat="1" applyFill="1"/>
    <xf numFmtId="165" fontId="2" fillId="0" borderId="0" xfId="2" applyNumberFormat="1" applyFont="1" applyFill="1" applyAlignment="1">
      <alignment horizontal="left"/>
    </xf>
    <xf numFmtId="164" fontId="0" fillId="0" borderId="0" xfId="0" applyNumberFormat="1" applyAlignment="1">
      <alignment horizontal="right"/>
    </xf>
    <xf numFmtId="0" fontId="6" fillId="0" borderId="0" xfId="0" applyFont="1"/>
    <xf numFmtId="0" fontId="5" fillId="0" borderId="0" xfId="0" applyFont="1"/>
    <xf numFmtId="0" fontId="5" fillId="0" borderId="0" xfId="0" applyFont="1" applyAlignment="1">
      <alignment horizontal="center"/>
    </xf>
    <xf numFmtId="164" fontId="5" fillId="0" borderId="0" xfId="0" applyNumberFormat="1" applyFont="1" applyAlignment="1">
      <alignment horizontal="center"/>
    </xf>
    <xf numFmtId="41" fontId="4" fillId="0" borderId="0" xfId="0" applyNumberFormat="1" applyFont="1" applyAlignment="1">
      <alignment horizontal="center"/>
    </xf>
    <xf numFmtId="42" fontId="4" fillId="0" borderId="0" xfId="0" applyNumberFormat="1" applyFont="1" applyAlignment="1">
      <alignment horizontal="center"/>
    </xf>
    <xf numFmtId="41" fontId="0" fillId="0" borderId="0" xfId="0" applyNumberFormat="1"/>
    <xf numFmtId="42" fontId="0" fillId="0" borderId="0" xfId="0" applyNumberFormat="1"/>
    <xf numFmtId="41" fontId="0" fillId="0" borderId="1" xfId="0" applyNumberFormat="1" applyBorder="1"/>
    <xf numFmtId="42" fontId="0" fillId="0" borderId="1" xfId="0" applyNumberFormat="1" applyBorder="1"/>
    <xf numFmtId="41" fontId="4" fillId="0" borderId="0" xfId="0" applyNumberFormat="1" applyFont="1" applyAlignment="1">
      <alignment vertical="center"/>
    </xf>
    <xf numFmtId="42" fontId="4" fillId="0" borderId="0" xfId="0" applyNumberFormat="1" applyFont="1" applyAlignment="1">
      <alignment vertical="center"/>
    </xf>
    <xf numFmtId="0" fontId="4" fillId="0" borderId="0" xfId="0" applyFont="1" applyAlignment="1">
      <alignment horizontal="center"/>
    </xf>
    <xf numFmtId="0" fontId="0" fillId="0" borderId="1" xfId="0" applyBorder="1"/>
    <xf numFmtId="0" fontId="4" fillId="0" borderId="0" xfId="0" applyFont="1"/>
    <xf numFmtId="42" fontId="4" fillId="0" borderId="0" xfId="0" applyNumberFormat="1" applyFont="1"/>
    <xf numFmtId="1" fontId="4" fillId="0" borderId="0" xfId="0" applyNumberFormat="1" applyFont="1" applyAlignment="1">
      <alignment horizontal="center"/>
    </xf>
    <xf numFmtId="1" fontId="0" fillId="0" borderId="0" xfId="0" applyNumberFormat="1"/>
    <xf numFmtId="16" fontId="0" fillId="0" borderId="0" xfId="0" applyNumberFormat="1"/>
    <xf numFmtId="1" fontId="0" fillId="0" borderId="1" xfId="0" applyNumberFormat="1" applyBorder="1"/>
    <xf numFmtId="1" fontId="4" fillId="0" borderId="0" xfId="3" applyNumberFormat="1" applyFont="1" applyFill="1" applyBorder="1"/>
    <xf numFmtId="10" fontId="4" fillId="4" borderId="0" xfId="0" applyNumberFormat="1" applyFont="1" applyFill="1" applyAlignment="1">
      <alignment horizontal="center"/>
    </xf>
    <xf numFmtId="10" fontId="4" fillId="4" borderId="0" xfId="0" applyNumberFormat="1" applyFont="1" applyFill="1"/>
    <xf numFmtId="9" fontId="4" fillId="4" borderId="0" xfId="0" applyNumberFormat="1" applyFont="1" applyFill="1" applyAlignment="1">
      <alignment horizontal="center"/>
    </xf>
    <xf numFmtId="168" fontId="0" fillId="0" borderId="0" xfId="0" applyNumberFormat="1"/>
    <xf numFmtId="41" fontId="0" fillId="0" borderId="0" xfId="0" applyNumberFormat="1" applyBorder="1"/>
    <xf numFmtId="0" fontId="7" fillId="0" borderId="0" xfId="0" applyFont="1" applyAlignment="1">
      <alignment horizontal="center"/>
    </xf>
    <xf numFmtId="167" fontId="7" fillId="0" borderId="0" xfId="3" applyNumberFormat="1" applyFont="1" applyAlignment="1">
      <alignment horizontal="center"/>
    </xf>
    <xf numFmtId="0" fontId="5" fillId="0" borderId="0" xfId="0" applyFont="1" applyAlignment="1">
      <alignment horizontal="center" vertical="center" textRotation="255" wrapText="1"/>
    </xf>
    <xf numFmtId="164" fontId="4" fillId="0" borderId="0" xfId="0" applyNumberFormat="1" applyFont="1" applyFill="1" applyAlignment="1">
      <alignment horizont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600076</xdr:colOff>
      <xdr:row>16</xdr:row>
      <xdr:rowOff>142875</xdr:rowOff>
    </xdr:to>
    <xdr:sp macro="" textlink="">
      <xdr:nvSpPr>
        <xdr:cNvPr id="3" name="TextBox 2"/>
        <xdr:cNvSpPr txBox="1"/>
      </xdr:nvSpPr>
      <xdr:spPr>
        <a:xfrm>
          <a:off x="0" y="0"/>
          <a:ext cx="7915276" cy="319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analysis</a:t>
          </a:r>
          <a:r>
            <a:rPr lang="en-US" sz="1100" baseline="0"/>
            <a:t> for the Honolulu Affordable Housing Preservative Initiative examines the current rents/maximum progam rent increases and then compares them to the AMI rents to determine if a tenant would be eligible for RAP. This analysis represents only those tenants staying in their current building and does not take into consideration displacement of current residents. Their rents in downtown could be much more.</a:t>
          </a:r>
        </a:p>
        <a:p>
          <a:endParaRPr lang="en-US" sz="1100" baseline="0"/>
        </a:p>
        <a:p>
          <a:r>
            <a:rPr lang="en-US" sz="1100" baseline="0"/>
            <a:t>The spreadsheet is broken down with a tab for each property in addition to a tab (Rents) that shows the current  rents for each of the properties broken down by unit type and income restriction.</a:t>
          </a:r>
        </a:p>
        <a:p>
          <a:endParaRPr lang="en-US" sz="1100" baseline="0"/>
        </a:p>
        <a:p>
          <a:r>
            <a:rPr lang="en-US" sz="1100" baseline="0"/>
            <a:t>Each of the property tabs contain the following information:</a:t>
          </a:r>
        </a:p>
        <a:p>
          <a:r>
            <a:rPr lang="en-US" sz="1100" baseline="0"/>
            <a:t>     - AMI income levels, allowable rent, current rent, difference in allowable versus current rent and if RAP would be applicable today</a:t>
          </a:r>
        </a:p>
        <a:p>
          <a:r>
            <a:rPr lang="en-US" sz="1100" baseline="0"/>
            <a:t>     - Maximum allowable rents represent a 10% rent increase per year (based on current rents) which is the maximum allowable 	increase per the City's restrictions</a:t>
          </a:r>
        </a:p>
        <a:p>
          <a:r>
            <a:rPr lang="en-US" sz="1100" baseline="0"/>
            <a:t>     - 30% Allowable rents represent what the maximum rent could be based on the 30% of the income levels to qualify for RAP</a:t>
          </a:r>
        </a:p>
        <a:p>
          <a:r>
            <a:rPr lang="en-US" sz="1100" baseline="0"/>
            <a:t>     - Difference in Rents and RAP Needed represents the difference between the current rents in place and what the allowable rents 	would be based on 30% of income. A tenant would only qualify for RAP if rent exceeds 30% of their income . These 	numbers are represented in black. If the number is negative (red), RAP would not be applicable.</a:t>
          </a:r>
        </a:p>
        <a:p>
          <a:r>
            <a:rPr lang="en-US" sz="1100" baseline="0"/>
            <a:t>     - Resident Income represents a projection of where the HUD incomes levels could be over the next 10 years</a:t>
          </a:r>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8" sqref="G18"/>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83"/>
  <sheetViews>
    <sheetView workbookViewId="0">
      <selection activeCell="B78" sqref="B78:B83"/>
    </sheetView>
  </sheetViews>
  <sheetFormatPr defaultRowHeight="15" x14ac:dyDescent="0.25"/>
  <cols>
    <col min="2" max="2" width="12.42578125" customWidth="1"/>
    <col min="4" max="4" width="17.42578125" customWidth="1"/>
    <col min="5" max="5" width="19.5703125" customWidth="1"/>
    <col min="6" max="6" width="16.42578125" customWidth="1"/>
    <col min="7" max="7" width="16.7109375" customWidth="1"/>
    <col min="8" max="8" width="15" customWidth="1"/>
  </cols>
  <sheetData>
    <row r="2" spans="1:56" ht="17.25" customHeight="1" x14ac:dyDescent="0.25">
      <c r="A2" s="18" t="s">
        <v>69</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68</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c r="C6" s="1"/>
      <c r="D6" s="3"/>
      <c r="E6" s="3"/>
      <c r="F6" s="3"/>
      <c r="G6" s="3"/>
      <c r="H6" s="17"/>
    </row>
    <row r="7" spans="1:56" ht="17.25" customHeight="1" x14ac:dyDescent="0.25">
      <c r="A7" s="46"/>
      <c r="B7" s="3"/>
      <c r="C7" s="1"/>
      <c r="D7" s="3"/>
      <c r="E7" s="3"/>
      <c r="F7" s="3"/>
      <c r="G7" s="3"/>
      <c r="H7" s="17"/>
      <c r="I7" s="11"/>
    </row>
    <row r="8" spans="1:56" ht="17.25" customHeight="1" x14ac:dyDescent="0.25">
      <c r="A8" s="46"/>
      <c r="B8" s="3">
        <f>'HUD Income'!$B$21</f>
        <v>28840</v>
      </c>
      <c r="C8" s="1">
        <v>0.4</v>
      </c>
      <c r="D8" s="3">
        <f>'HUD Income'!$L$21</f>
        <v>721</v>
      </c>
      <c r="E8" s="3">
        <f t="shared" ref="E8:E13" si="0">B8*0.3/12</f>
        <v>721</v>
      </c>
      <c r="F8" s="3">
        <f>Rents!$E$64</f>
        <v>550</v>
      </c>
      <c r="G8" s="3">
        <f t="shared" ref="G8:G13" si="1">F8-E8</f>
        <v>-171</v>
      </c>
      <c r="H8" s="17" t="str">
        <f t="shared" ref="H8:H13" si="2">IF(G8&gt;0,G8,"N/A")</f>
        <v>N/A</v>
      </c>
      <c r="I8" s="11"/>
      <c r="J8" s="42">
        <f t="shared" ref="J8:J13" si="3">$F8*1.1</f>
        <v>605</v>
      </c>
      <c r="K8" s="42">
        <f t="shared" ref="K8:S13" si="4">J8*1.1</f>
        <v>665.5</v>
      </c>
      <c r="L8" s="42">
        <f t="shared" si="4"/>
        <v>732.05000000000007</v>
      </c>
      <c r="M8" s="42">
        <f t="shared" si="4"/>
        <v>805.25500000000011</v>
      </c>
      <c r="N8" s="42">
        <f t="shared" si="4"/>
        <v>885.78050000000019</v>
      </c>
      <c r="O8" s="42">
        <f t="shared" si="4"/>
        <v>974.35855000000026</v>
      </c>
      <c r="P8" s="42">
        <f t="shared" si="4"/>
        <v>1071.7944050000003</v>
      </c>
      <c r="Q8" s="42">
        <f t="shared" si="4"/>
        <v>1178.9738455000004</v>
      </c>
      <c r="R8" s="42">
        <f t="shared" si="4"/>
        <v>1296.8712300500006</v>
      </c>
      <c r="S8" s="42">
        <f t="shared" si="4"/>
        <v>1426.5583530550007</v>
      </c>
      <c r="T8" s="42"/>
      <c r="U8" s="42">
        <f t="shared" ref="U8:AD13" si="5">(AR8*$U$4)/12</f>
        <v>739.02499999999998</v>
      </c>
      <c r="V8" s="42">
        <f t="shared" si="5"/>
        <v>757.50062499999979</v>
      </c>
      <c r="W8" s="42">
        <f t="shared" si="5"/>
        <v>776.43814062499985</v>
      </c>
      <c r="X8" s="42">
        <f t="shared" si="5"/>
        <v>795.84909414062474</v>
      </c>
      <c r="Y8" s="42">
        <f t="shared" si="5"/>
        <v>815.74532149414017</v>
      </c>
      <c r="Z8" s="42">
        <f t="shared" si="5"/>
        <v>836.1389545314936</v>
      </c>
      <c r="AA8" s="42">
        <f t="shared" si="5"/>
        <v>857.04242839478081</v>
      </c>
      <c r="AB8" s="42">
        <f t="shared" si="5"/>
        <v>878.4684891046503</v>
      </c>
      <c r="AC8" s="42">
        <f t="shared" si="5"/>
        <v>900.43020133226662</v>
      </c>
      <c r="AD8" s="42">
        <f t="shared" si="5"/>
        <v>922.94095636557313</v>
      </c>
      <c r="AE8" s="42"/>
      <c r="AF8" s="42"/>
      <c r="AG8" s="42">
        <f t="shared" ref="AG8:AG13" si="6">J8-U8</f>
        <v>-134.02499999999998</v>
      </c>
      <c r="AH8" s="42">
        <f t="shared" ref="AH8:AP13" si="7">K8-V8</f>
        <v>-92.000624999999786</v>
      </c>
      <c r="AI8" s="42">
        <f t="shared" si="7"/>
        <v>-44.388140624999778</v>
      </c>
      <c r="AJ8" s="42">
        <f t="shared" si="7"/>
        <v>9.4059058593753662</v>
      </c>
      <c r="AK8" s="42">
        <f t="shared" si="7"/>
        <v>70.035178505860017</v>
      </c>
      <c r="AL8" s="42">
        <f t="shared" si="7"/>
        <v>138.21959546850667</v>
      </c>
      <c r="AM8" s="42">
        <f t="shared" si="7"/>
        <v>214.75197660521951</v>
      </c>
      <c r="AN8" s="42">
        <f t="shared" si="7"/>
        <v>300.50535639535008</v>
      </c>
      <c r="AO8" s="42">
        <f t="shared" si="7"/>
        <v>396.44102871773396</v>
      </c>
      <c r="AP8" s="42">
        <f t="shared" si="7"/>
        <v>503.61739668942755</v>
      </c>
      <c r="AQ8" s="42"/>
      <c r="AR8" s="42">
        <f t="shared" ref="AR8:AR13" si="8">B8*$AR$3</f>
        <v>29560.999999999996</v>
      </c>
      <c r="AS8" s="42">
        <f t="shared" ref="AS8:BA13" si="9">AR8*$AR$3</f>
        <v>30300.024999999994</v>
      </c>
      <c r="AT8" s="42">
        <f t="shared" si="9"/>
        <v>31057.525624999991</v>
      </c>
      <c r="AU8" s="42">
        <f t="shared" si="9"/>
        <v>31833.963765624987</v>
      </c>
      <c r="AV8" s="42">
        <f t="shared" si="9"/>
        <v>32629.81285976561</v>
      </c>
      <c r="AW8" s="42">
        <f t="shared" si="9"/>
        <v>33445.558181259745</v>
      </c>
      <c r="AX8" s="42">
        <f t="shared" si="9"/>
        <v>34281.697135791233</v>
      </c>
      <c r="AY8" s="42">
        <f t="shared" si="9"/>
        <v>35138.739564186013</v>
      </c>
      <c r="AZ8" s="42">
        <f t="shared" si="9"/>
        <v>36017.208053290662</v>
      </c>
      <c r="BA8" s="42">
        <f t="shared" si="9"/>
        <v>36917.638254622929</v>
      </c>
    </row>
    <row r="9" spans="1:56" ht="17.25" customHeight="1" x14ac:dyDescent="0.25">
      <c r="A9" s="46"/>
      <c r="B9" s="3">
        <f>'HUD Income'!$B$25</f>
        <v>36050</v>
      </c>
      <c r="C9" s="1">
        <v>0.5</v>
      </c>
      <c r="D9" s="3">
        <f>'HUD Income'!$L$25</f>
        <v>901.25</v>
      </c>
      <c r="E9" s="3">
        <f t="shared" si="0"/>
        <v>901.25</v>
      </c>
      <c r="F9" s="3">
        <f>Rents!$E$64</f>
        <v>550</v>
      </c>
      <c r="G9" s="3">
        <f t="shared" si="1"/>
        <v>-351.25</v>
      </c>
      <c r="H9" s="17" t="str">
        <f t="shared" si="2"/>
        <v>N/A</v>
      </c>
      <c r="I9" s="11"/>
      <c r="J9" s="42">
        <f t="shared" si="3"/>
        <v>605</v>
      </c>
      <c r="K9" s="42">
        <f t="shared" si="4"/>
        <v>665.5</v>
      </c>
      <c r="L9" s="42">
        <f t="shared" si="4"/>
        <v>732.05000000000007</v>
      </c>
      <c r="M9" s="42">
        <f t="shared" si="4"/>
        <v>805.25500000000011</v>
      </c>
      <c r="N9" s="42">
        <f t="shared" si="4"/>
        <v>885.78050000000019</v>
      </c>
      <c r="O9" s="42">
        <f t="shared" si="4"/>
        <v>974.35855000000026</v>
      </c>
      <c r="P9" s="42">
        <f t="shared" si="4"/>
        <v>1071.7944050000003</v>
      </c>
      <c r="Q9" s="42">
        <f t="shared" si="4"/>
        <v>1178.9738455000004</v>
      </c>
      <c r="R9" s="42">
        <f t="shared" si="4"/>
        <v>1296.8712300500006</v>
      </c>
      <c r="S9" s="42">
        <f t="shared" si="4"/>
        <v>1426.5583530550007</v>
      </c>
      <c r="T9" s="42"/>
      <c r="U9" s="42">
        <f t="shared" si="5"/>
        <v>923.78125</v>
      </c>
      <c r="V9" s="42">
        <f t="shared" si="5"/>
        <v>946.87578124999993</v>
      </c>
      <c r="W9" s="42">
        <f t="shared" si="5"/>
        <v>970.54767578124984</v>
      </c>
      <c r="X9" s="42">
        <f t="shared" si="5"/>
        <v>994.81136767578107</v>
      </c>
      <c r="Y9" s="42">
        <f t="shared" si="5"/>
        <v>1019.6816518676754</v>
      </c>
      <c r="Z9" s="42">
        <f t="shared" si="5"/>
        <v>1045.1736931643673</v>
      </c>
      <c r="AA9" s="42">
        <f t="shared" si="5"/>
        <v>1071.3030354934763</v>
      </c>
      <c r="AB9" s="42">
        <f t="shared" si="5"/>
        <v>1098.0856113808131</v>
      </c>
      <c r="AC9" s="42">
        <f t="shared" si="5"/>
        <v>1125.5377516653334</v>
      </c>
      <c r="AD9" s="42">
        <f t="shared" si="5"/>
        <v>1153.6761954569668</v>
      </c>
      <c r="AE9" s="42"/>
      <c r="AF9" s="42"/>
      <c r="AG9" s="42">
        <f t="shared" si="6"/>
        <v>-318.78125</v>
      </c>
      <c r="AH9" s="42">
        <f t="shared" si="7"/>
        <v>-281.37578124999993</v>
      </c>
      <c r="AI9" s="42">
        <f t="shared" si="7"/>
        <v>-238.49767578124977</v>
      </c>
      <c r="AJ9" s="42">
        <f t="shared" si="7"/>
        <v>-189.55636767578096</v>
      </c>
      <c r="AK9" s="42">
        <f t="shared" si="7"/>
        <v>-133.90115186767525</v>
      </c>
      <c r="AL9" s="42">
        <f t="shared" si="7"/>
        <v>-70.815143164366987</v>
      </c>
      <c r="AM9" s="42">
        <f t="shared" si="7"/>
        <v>0.49136950652405176</v>
      </c>
      <c r="AN9" s="42">
        <f t="shared" si="7"/>
        <v>80.888234119187246</v>
      </c>
      <c r="AO9" s="42">
        <f t="shared" si="7"/>
        <v>171.33347838466716</v>
      </c>
      <c r="AP9" s="42">
        <f t="shared" si="7"/>
        <v>272.88215759803393</v>
      </c>
      <c r="AQ9" s="42"/>
      <c r="AR9" s="42">
        <f t="shared" si="8"/>
        <v>36951.25</v>
      </c>
      <c r="AS9" s="42">
        <f t="shared" si="9"/>
        <v>37875.03125</v>
      </c>
      <c r="AT9" s="42">
        <f t="shared" si="9"/>
        <v>38821.907031249997</v>
      </c>
      <c r="AU9" s="42">
        <f t="shared" si="9"/>
        <v>39792.45470703124</v>
      </c>
      <c r="AV9" s="42">
        <f t="shared" si="9"/>
        <v>40787.266074707019</v>
      </c>
      <c r="AW9" s="42">
        <f t="shared" si="9"/>
        <v>41806.94772657469</v>
      </c>
      <c r="AX9" s="42">
        <f t="shared" si="9"/>
        <v>42852.121419739051</v>
      </c>
      <c r="AY9" s="42">
        <f t="shared" si="9"/>
        <v>43923.424455232525</v>
      </c>
      <c r="AZ9" s="42">
        <f t="shared" si="9"/>
        <v>45021.510066613337</v>
      </c>
      <c r="BA9" s="42">
        <f t="shared" si="9"/>
        <v>46147.047818278668</v>
      </c>
    </row>
    <row r="10" spans="1:56" ht="17.25" customHeight="1" x14ac:dyDescent="0.25">
      <c r="A10" s="46"/>
      <c r="B10" s="3">
        <f>'HUD Income'!$B$29</f>
        <v>43260</v>
      </c>
      <c r="C10" s="1">
        <v>0.6</v>
      </c>
      <c r="D10" s="3">
        <f>'HUD Income'!$L$29</f>
        <v>1081.5</v>
      </c>
      <c r="E10" s="3">
        <f t="shared" si="0"/>
        <v>1081.5</v>
      </c>
      <c r="F10" s="3">
        <f>Rents!$E$64</f>
        <v>550</v>
      </c>
      <c r="G10" s="3">
        <f t="shared" si="1"/>
        <v>-531.5</v>
      </c>
      <c r="H10" s="17" t="str">
        <f t="shared" si="2"/>
        <v>N/A</v>
      </c>
      <c r="I10" s="11"/>
      <c r="J10" s="42">
        <f t="shared" si="3"/>
        <v>605</v>
      </c>
      <c r="K10" s="42">
        <f t="shared" si="4"/>
        <v>665.5</v>
      </c>
      <c r="L10" s="42">
        <f t="shared" si="4"/>
        <v>732.05000000000007</v>
      </c>
      <c r="M10" s="42">
        <f t="shared" si="4"/>
        <v>805.25500000000011</v>
      </c>
      <c r="N10" s="42">
        <f t="shared" si="4"/>
        <v>885.78050000000019</v>
      </c>
      <c r="O10" s="42">
        <f t="shared" si="4"/>
        <v>974.35855000000026</v>
      </c>
      <c r="P10" s="42">
        <f t="shared" si="4"/>
        <v>1071.7944050000003</v>
      </c>
      <c r="Q10" s="42">
        <f t="shared" si="4"/>
        <v>1178.9738455000004</v>
      </c>
      <c r="R10" s="42">
        <f t="shared" si="4"/>
        <v>1296.8712300500006</v>
      </c>
      <c r="S10" s="42">
        <f t="shared" si="4"/>
        <v>1426.5583530550007</v>
      </c>
      <c r="T10" s="42"/>
      <c r="U10" s="42">
        <f t="shared" si="5"/>
        <v>1108.5374999999997</v>
      </c>
      <c r="V10" s="42">
        <f t="shared" si="5"/>
        <v>1136.2509374999997</v>
      </c>
      <c r="W10" s="42">
        <f t="shared" si="5"/>
        <v>1164.6572109374995</v>
      </c>
      <c r="X10" s="42">
        <f t="shared" si="5"/>
        <v>1193.7736412109371</v>
      </c>
      <c r="Y10" s="42">
        <f t="shared" si="5"/>
        <v>1223.6179822412103</v>
      </c>
      <c r="Z10" s="42">
        <f t="shared" si="5"/>
        <v>1254.2084317972406</v>
      </c>
      <c r="AA10" s="42">
        <f t="shared" si="5"/>
        <v>1285.5636425921714</v>
      </c>
      <c r="AB10" s="42">
        <f t="shared" si="5"/>
        <v>1317.7027336569756</v>
      </c>
      <c r="AC10" s="42">
        <f t="shared" si="5"/>
        <v>1350.6453019983999</v>
      </c>
      <c r="AD10" s="42">
        <f t="shared" si="5"/>
        <v>1384.4114345483597</v>
      </c>
      <c r="AE10" s="42"/>
      <c r="AF10" s="42"/>
      <c r="AG10" s="42">
        <f t="shared" si="6"/>
        <v>-503.53749999999968</v>
      </c>
      <c r="AH10" s="42">
        <f t="shared" si="7"/>
        <v>-470.75093749999974</v>
      </c>
      <c r="AI10" s="42">
        <f t="shared" si="7"/>
        <v>-432.60721093749942</v>
      </c>
      <c r="AJ10" s="42">
        <f t="shared" si="7"/>
        <v>-388.51864121093695</v>
      </c>
      <c r="AK10" s="42">
        <f t="shared" si="7"/>
        <v>-337.83748224121007</v>
      </c>
      <c r="AL10" s="42">
        <f t="shared" si="7"/>
        <v>-279.8498817972403</v>
      </c>
      <c r="AM10" s="42">
        <f t="shared" si="7"/>
        <v>-213.76923759217107</v>
      </c>
      <c r="AN10" s="42">
        <f t="shared" si="7"/>
        <v>-138.72888815697524</v>
      </c>
      <c r="AO10" s="42">
        <f t="shared" si="7"/>
        <v>-53.774071948399296</v>
      </c>
      <c r="AP10" s="42">
        <f t="shared" si="7"/>
        <v>42.146918506640986</v>
      </c>
      <c r="AQ10" s="42"/>
      <c r="AR10" s="42">
        <f t="shared" si="8"/>
        <v>44341.499999999993</v>
      </c>
      <c r="AS10" s="42">
        <f t="shared" si="9"/>
        <v>45450.037499999991</v>
      </c>
      <c r="AT10" s="42">
        <f t="shared" si="9"/>
        <v>46586.288437499985</v>
      </c>
      <c r="AU10" s="42">
        <f t="shared" si="9"/>
        <v>47750.945648437482</v>
      </c>
      <c r="AV10" s="42">
        <f t="shared" si="9"/>
        <v>48944.719289648412</v>
      </c>
      <c r="AW10" s="42">
        <f t="shared" si="9"/>
        <v>50168.337271889621</v>
      </c>
      <c r="AX10" s="42">
        <f t="shared" si="9"/>
        <v>51422.545703686854</v>
      </c>
      <c r="AY10" s="42">
        <f t="shared" si="9"/>
        <v>52708.109346279023</v>
      </c>
      <c r="AZ10" s="42">
        <f t="shared" si="9"/>
        <v>54025.812079935997</v>
      </c>
      <c r="BA10" s="42">
        <f t="shared" si="9"/>
        <v>55376.457381934393</v>
      </c>
    </row>
    <row r="11" spans="1:56" ht="17.25" customHeight="1" x14ac:dyDescent="0.25">
      <c r="A11" s="46"/>
      <c r="B11" s="3">
        <f>'HUD Income'!$B$33</f>
        <v>57700</v>
      </c>
      <c r="C11" s="1">
        <v>0.8</v>
      </c>
      <c r="D11" s="3">
        <f>'HUD Income'!$L$33</f>
        <v>1442.5</v>
      </c>
      <c r="E11" s="3">
        <f t="shared" si="0"/>
        <v>1442.5</v>
      </c>
      <c r="F11" s="3">
        <f>Rents!$E$64</f>
        <v>550</v>
      </c>
      <c r="G11" s="3">
        <f t="shared" si="1"/>
        <v>-892.5</v>
      </c>
      <c r="H11" s="17" t="str">
        <f t="shared" si="2"/>
        <v>N/A</v>
      </c>
      <c r="I11" s="11"/>
      <c r="J11" s="42">
        <f t="shared" si="3"/>
        <v>605</v>
      </c>
      <c r="K11" s="42">
        <f t="shared" si="4"/>
        <v>665.5</v>
      </c>
      <c r="L11" s="42">
        <f t="shared" si="4"/>
        <v>732.05000000000007</v>
      </c>
      <c r="M11" s="42">
        <f t="shared" si="4"/>
        <v>805.25500000000011</v>
      </c>
      <c r="N11" s="42">
        <f t="shared" si="4"/>
        <v>885.78050000000019</v>
      </c>
      <c r="O11" s="42">
        <f t="shared" si="4"/>
        <v>974.35855000000026</v>
      </c>
      <c r="P11" s="42">
        <f t="shared" si="4"/>
        <v>1071.7944050000003</v>
      </c>
      <c r="Q11" s="42">
        <f t="shared" si="4"/>
        <v>1178.9738455000004</v>
      </c>
      <c r="R11" s="42">
        <f t="shared" si="4"/>
        <v>1296.8712300500006</v>
      </c>
      <c r="S11" s="42">
        <f t="shared" si="4"/>
        <v>1426.5583530550007</v>
      </c>
      <c r="T11" s="42"/>
      <c r="U11" s="42">
        <f t="shared" si="5"/>
        <v>1478.5624999999998</v>
      </c>
      <c r="V11" s="42">
        <f t="shared" si="5"/>
        <v>1515.5265624999995</v>
      </c>
      <c r="W11" s="42">
        <f t="shared" si="5"/>
        <v>1553.4147265624995</v>
      </c>
      <c r="X11" s="42">
        <f t="shared" si="5"/>
        <v>1592.2500947265617</v>
      </c>
      <c r="Y11" s="42">
        <f t="shared" si="5"/>
        <v>1632.0563470947257</v>
      </c>
      <c r="Z11" s="42">
        <f t="shared" si="5"/>
        <v>1672.8577557720937</v>
      </c>
      <c r="AA11" s="42">
        <f t="shared" si="5"/>
        <v>1714.679199666396</v>
      </c>
      <c r="AB11" s="42">
        <f t="shared" si="5"/>
        <v>1757.5461796580557</v>
      </c>
      <c r="AC11" s="42">
        <f t="shared" si="5"/>
        <v>1801.4848341495072</v>
      </c>
      <c r="AD11" s="42">
        <f t="shared" si="5"/>
        <v>1846.5219550032443</v>
      </c>
      <c r="AE11" s="42"/>
      <c r="AF11" s="42"/>
      <c r="AG11" s="42">
        <f t="shared" si="6"/>
        <v>-873.56249999999977</v>
      </c>
      <c r="AH11" s="42">
        <f t="shared" si="7"/>
        <v>-850.0265624999995</v>
      </c>
      <c r="AI11" s="42">
        <f t="shared" si="7"/>
        <v>-821.36472656249941</v>
      </c>
      <c r="AJ11" s="42">
        <f t="shared" si="7"/>
        <v>-786.99509472656155</v>
      </c>
      <c r="AK11" s="42">
        <f t="shared" si="7"/>
        <v>-746.27584709472546</v>
      </c>
      <c r="AL11" s="42">
        <f t="shared" si="7"/>
        <v>-698.49920577209343</v>
      </c>
      <c r="AM11" s="42">
        <f t="shared" si="7"/>
        <v>-642.88479466639569</v>
      </c>
      <c r="AN11" s="42">
        <f t="shared" si="7"/>
        <v>-578.57233415805536</v>
      </c>
      <c r="AO11" s="42">
        <f t="shared" si="7"/>
        <v>-504.61360409950657</v>
      </c>
      <c r="AP11" s="42">
        <f t="shared" si="7"/>
        <v>-419.96360194824365</v>
      </c>
      <c r="AQ11" s="42"/>
      <c r="AR11" s="42">
        <f t="shared" si="8"/>
        <v>59142.499999999993</v>
      </c>
      <c r="AS11" s="42">
        <f t="shared" si="9"/>
        <v>60621.062499999985</v>
      </c>
      <c r="AT11" s="42">
        <f t="shared" si="9"/>
        <v>62136.589062499981</v>
      </c>
      <c r="AU11" s="42">
        <f t="shared" si="9"/>
        <v>63690.003789062474</v>
      </c>
      <c r="AV11" s="42">
        <f t="shared" si="9"/>
        <v>65282.253883789032</v>
      </c>
      <c r="AW11" s="42">
        <f t="shared" si="9"/>
        <v>66914.310230883755</v>
      </c>
      <c r="AX11" s="42">
        <f t="shared" si="9"/>
        <v>68587.167986655841</v>
      </c>
      <c r="AY11" s="42">
        <f t="shared" si="9"/>
        <v>70301.847186322237</v>
      </c>
      <c r="AZ11" s="42">
        <f t="shared" si="9"/>
        <v>72059.393365980286</v>
      </c>
      <c r="BA11" s="42">
        <f t="shared" si="9"/>
        <v>73860.87820012978</v>
      </c>
    </row>
    <row r="12" spans="1:56" ht="17.25" customHeight="1" x14ac:dyDescent="0.25">
      <c r="A12" s="46"/>
      <c r="B12" s="3">
        <f>'HUD Income'!$B$37</f>
        <v>57890</v>
      </c>
      <c r="C12" s="1">
        <v>1</v>
      </c>
      <c r="D12" s="3">
        <f>'HUD Income'!$L$37</f>
        <v>1447.25</v>
      </c>
      <c r="E12" s="3">
        <f t="shared" si="0"/>
        <v>1447.25</v>
      </c>
      <c r="F12" s="3">
        <f>Rents!$E$64</f>
        <v>550</v>
      </c>
      <c r="G12" s="3">
        <f t="shared" si="1"/>
        <v>-897.25</v>
      </c>
      <c r="H12" s="17" t="str">
        <f t="shared" si="2"/>
        <v>N/A</v>
      </c>
      <c r="I12" s="11"/>
      <c r="J12" s="42">
        <f t="shared" si="3"/>
        <v>605</v>
      </c>
      <c r="K12" s="42">
        <f t="shared" si="4"/>
        <v>665.5</v>
      </c>
      <c r="L12" s="42">
        <f t="shared" si="4"/>
        <v>732.05000000000007</v>
      </c>
      <c r="M12" s="42">
        <f t="shared" si="4"/>
        <v>805.25500000000011</v>
      </c>
      <c r="N12" s="42">
        <f t="shared" si="4"/>
        <v>885.78050000000019</v>
      </c>
      <c r="O12" s="42">
        <f t="shared" si="4"/>
        <v>974.35855000000026</v>
      </c>
      <c r="P12" s="42">
        <f t="shared" si="4"/>
        <v>1071.7944050000003</v>
      </c>
      <c r="Q12" s="42">
        <f t="shared" si="4"/>
        <v>1178.9738455000004</v>
      </c>
      <c r="R12" s="42">
        <f t="shared" si="4"/>
        <v>1296.8712300500006</v>
      </c>
      <c r="S12" s="42">
        <f t="shared" si="4"/>
        <v>1426.5583530550007</v>
      </c>
      <c r="T12" s="42"/>
      <c r="U12" s="42">
        <f t="shared" si="5"/>
        <v>1483.4312499999996</v>
      </c>
      <c r="V12" s="42">
        <f t="shared" si="5"/>
        <v>1520.5170312499995</v>
      </c>
      <c r="W12" s="42">
        <f t="shared" si="5"/>
        <v>1558.5299570312498</v>
      </c>
      <c r="X12" s="42">
        <f t="shared" si="5"/>
        <v>1597.4932059570308</v>
      </c>
      <c r="Y12" s="42">
        <f t="shared" si="5"/>
        <v>1637.4305361059562</v>
      </c>
      <c r="Z12" s="42">
        <f t="shared" si="5"/>
        <v>1678.3662995086052</v>
      </c>
      <c r="AA12" s="42">
        <f t="shared" si="5"/>
        <v>1720.3254569963201</v>
      </c>
      <c r="AB12" s="42">
        <f t="shared" si="5"/>
        <v>1763.3335934212282</v>
      </c>
      <c r="AC12" s="42">
        <f t="shared" si="5"/>
        <v>1807.4169332567587</v>
      </c>
      <c r="AD12" s="42">
        <f t="shared" si="5"/>
        <v>1852.6023565881776</v>
      </c>
      <c r="AE12" s="42"/>
      <c r="AF12" s="42"/>
      <c r="AG12" s="42">
        <f t="shared" si="6"/>
        <v>-878.43124999999964</v>
      </c>
      <c r="AH12" s="42">
        <f t="shared" si="7"/>
        <v>-855.01703124999949</v>
      </c>
      <c r="AI12" s="42">
        <f t="shared" si="7"/>
        <v>-826.47995703124968</v>
      </c>
      <c r="AJ12" s="42">
        <f t="shared" si="7"/>
        <v>-792.23820595703069</v>
      </c>
      <c r="AK12" s="42">
        <f t="shared" si="7"/>
        <v>-751.65003610595602</v>
      </c>
      <c r="AL12" s="42">
        <f t="shared" si="7"/>
        <v>-704.00774950860489</v>
      </c>
      <c r="AM12" s="42">
        <f t="shared" si="7"/>
        <v>-648.53105199631977</v>
      </c>
      <c r="AN12" s="42">
        <f t="shared" si="7"/>
        <v>-584.35974792122784</v>
      </c>
      <c r="AO12" s="42">
        <f t="shared" si="7"/>
        <v>-510.54570320675816</v>
      </c>
      <c r="AP12" s="42">
        <f t="shared" si="7"/>
        <v>-426.04400353317692</v>
      </c>
      <c r="AQ12" s="42"/>
      <c r="AR12" s="42">
        <f t="shared" si="8"/>
        <v>59337.249999999993</v>
      </c>
      <c r="AS12" s="42">
        <f t="shared" si="9"/>
        <v>60820.681249999987</v>
      </c>
      <c r="AT12" s="42">
        <f t="shared" si="9"/>
        <v>62341.198281249985</v>
      </c>
      <c r="AU12" s="42">
        <f t="shared" si="9"/>
        <v>63899.728238281226</v>
      </c>
      <c r="AV12" s="42">
        <f t="shared" si="9"/>
        <v>65497.221444238254</v>
      </c>
      <c r="AW12" s="42">
        <f t="shared" si="9"/>
        <v>67134.651980344206</v>
      </c>
      <c r="AX12" s="42">
        <f t="shared" si="9"/>
        <v>68813.018279852811</v>
      </c>
      <c r="AY12" s="42">
        <f t="shared" si="9"/>
        <v>70533.343736849129</v>
      </c>
      <c r="AZ12" s="42">
        <f t="shared" si="9"/>
        <v>72296.677330270351</v>
      </c>
      <c r="BA12" s="42">
        <f t="shared" si="9"/>
        <v>74104.094263527106</v>
      </c>
    </row>
    <row r="13" spans="1:56" ht="17.25" customHeight="1" x14ac:dyDescent="0.25">
      <c r="A13" s="46"/>
      <c r="B13" s="3">
        <f>'HUD Income'!$B$41</f>
        <v>69468</v>
      </c>
      <c r="C13" s="1">
        <v>1.2</v>
      </c>
      <c r="D13" s="3">
        <f>'HUD Income'!$L$41</f>
        <v>1736.6999999999998</v>
      </c>
      <c r="E13" s="3">
        <f t="shared" si="0"/>
        <v>1736.6999999999998</v>
      </c>
      <c r="F13" s="3">
        <f>Rents!$E$64</f>
        <v>550</v>
      </c>
      <c r="G13" s="3">
        <f t="shared" si="1"/>
        <v>-1186.6999999999998</v>
      </c>
      <c r="H13" s="17" t="str">
        <f t="shared" si="2"/>
        <v>N/A</v>
      </c>
      <c r="J13" s="42">
        <f t="shared" si="3"/>
        <v>605</v>
      </c>
      <c r="K13" s="42">
        <f t="shared" si="4"/>
        <v>665.5</v>
      </c>
      <c r="L13" s="42">
        <f t="shared" si="4"/>
        <v>732.05000000000007</v>
      </c>
      <c r="M13" s="42">
        <f t="shared" si="4"/>
        <v>805.25500000000011</v>
      </c>
      <c r="N13" s="42">
        <f t="shared" si="4"/>
        <v>885.78050000000019</v>
      </c>
      <c r="O13" s="42">
        <f t="shared" si="4"/>
        <v>974.35855000000026</v>
      </c>
      <c r="P13" s="42">
        <f t="shared" si="4"/>
        <v>1071.7944050000003</v>
      </c>
      <c r="Q13" s="42">
        <f t="shared" si="4"/>
        <v>1178.9738455000004</v>
      </c>
      <c r="R13" s="42">
        <f t="shared" si="4"/>
        <v>1296.8712300500006</v>
      </c>
      <c r="S13" s="42">
        <f t="shared" si="4"/>
        <v>1426.5583530550007</v>
      </c>
      <c r="T13" s="42"/>
      <c r="U13" s="42">
        <f t="shared" si="5"/>
        <v>1780.1175000000001</v>
      </c>
      <c r="V13" s="42">
        <f t="shared" si="5"/>
        <v>1824.6204374999998</v>
      </c>
      <c r="W13" s="42">
        <f t="shared" si="5"/>
        <v>1870.2359484374995</v>
      </c>
      <c r="X13" s="42">
        <f t="shared" si="5"/>
        <v>1916.9918471484368</v>
      </c>
      <c r="Y13" s="42">
        <f t="shared" si="5"/>
        <v>1964.9166433271475</v>
      </c>
      <c r="Z13" s="42">
        <f t="shared" si="5"/>
        <v>2014.0395594103263</v>
      </c>
      <c r="AA13" s="42">
        <f t="shared" si="5"/>
        <v>2064.3905483955841</v>
      </c>
      <c r="AB13" s="42">
        <f t="shared" si="5"/>
        <v>2116.0003121054733</v>
      </c>
      <c r="AC13" s="42">
        <f t="shared" si="5"/>
        <v>2168.9003199081099</v>
      </c>
      <c r="AD13" s="42">
        <f t="shared" si="5"/>
        <v>2223.1228279058128</v>
      </c>
      <c r="AE13" s="42"/>
      <c r="AF13" s="42"/>
      <c r="AG13" s="42">
        <f t="shared" si="6"/>
        <v>-1175.1175000000001</v>
      </c>
      <c r="AH13" s="42">
        <f t="shared" si="7"/>
        <v>-1159.1204374999998</v>
      </c>
      <c r="AI13" s="42">
        <f t="shared" si="7"/>
        <v>-1138.1859484374995</v>
      </c>
      <c r="AJ13" s="42">
        <f t="shared" si="7"/>
        <v>-1111.7368471484367</v>
      </c>
      <c r="AK13" s="42">
        <f t="shared" si="7"/>
        <v>-1079.1361433271472</v>
      </c>
      <c r="AL13" s="42">
        <f t="shared" si="7"/>
        <v>-1039.6810094103262</v>
      </c>
      <c r="AM13" s="42">
        <f t="shared" si="7"/>
        <v>-992.59614339558379</v>
      </c>
      <c r="AN13" s="42">
        <f t="shared" si="7"/>
        <v>-937.02646660547293</v>
      </c>
      <c r="AO13" s="42">
        <f t="shared" si="7"/>
        <v>-872.02908985810927</v>
      </c>
      <c r="AP13" s="42">
        <f t="shared" si="7"/>
        <v>-796.56447485081208</v>
      </c>
      <c r="AQ13" s="42"/>
      <c r="AR13" s="42">
        <f t="shared" si="8"/>
        <v>71204.7</v>
      </c>
      <c r="AS13" s="42">
        <f t="shared" si="9"/>
        <v>72984.81749999999</v>
      </c>
      <c r="AT13" s="42">
        <f t="shared" si="9"/>
        <v>74809.437937499984</v>
      </c>
      <c r="AU13" s="42">
        <f t="shared" si="9"/>
        <v>76679.673885937475</v>
      </c>
      <c r="AV13" s="42">
        <f t="shared" si="9"/>
        <v>78596.665733085902</v>
      </c>
      <c r="AW13" s="42">
        <f t="shared" si="9"/>
        <v>80561.582376413047</v>
      </c>
      <c r="AX13" s="42">
        <f t="shared" si="9"/>
        <v>82575.621935823365</v>
      </c>
      <c r="AY13" s="42">
        <f t="shared" si="9"/>
        <v>84640.01248421894</v>
      </c>
      <c r="AZ13" s="42">
        <f t="shared" si="9"/>
        <v>86756.012796324401</v>
      </c>
      <c r="BA13" s="42">
        <f t="shared" si="9"/>
        <v>88924.913116232507</v>
      </c>
    </row>
    <row r="14" spans="1:56" ht="17.25" customHeight="1" x14ac:dyDescent="0.25">
      <c r="B14" s="19" t="s">
        <v>68</v>
      </c>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c r="C16" s="1"/>
      <c r="D16" s="3"/>
      <c r="E16" s="3"/>
      <c r="F16" s="3"/>
      <c r="G16" s="3"/>
      <c r="H16" s="17"/>
    </row>
    <row r="17" spans="1:53" ht="17.25" customHeight="1" x14ac:dyDescent="0.25">
      <c r="A17" s="46"/>
      <c r="B17" s="3"/>
      <c r="C17" s="1"/>
      <c r="D17" s="3"/>
      <c r="E17" s="3"/>
      <c r="F17" s="3"/>
      <c r="G17" s="3"/>
      <c r="H17" s="17"/>
    </row>
    <row r="18" spans="1:53" ht="17.25" customHeight="1" x14ac:dyDescent="0.25">
      <c r="A18" s="46"/>
      <c r="B18" s="3">
        <f>'HUD Income'!$C$21</f>
        <v>32960</v>
      </c>
      <c r="C18" s="1">
        <v>0.4</v>
      </c>
      <c r="D18" s="3">
        <f>'HUD Income'!$M$21</f>
        <v>824</v>
      </c>
      <c r="E18" s="3">
        <f t="shared" ref="E18:E23" si="10">B18*0.3/12</f>
        <v>824</v>
      </c>
      <c r="F18" s="3">
        <f>Rents!$E$64</f>
        <v>550</v>
      </c>
      <c r="G18" s="3">
        <f t="shared" ref="G18:G23" si="11">F18-E18</f>
        <v>-274</v>
      </c>
      <c r="H18" s="17" t="str">
        <f t="shared" ref="H18:H23" si="12">IF(G18&gt;0,G18,"N/A")</f>
        <v>N/A</v>
      </c>
      <c r="J18" s="42">
        <f t="shared" ref="J18:J23" si="13">$F18*1.1</f>
        <v>605</v>
      </c>
      <c r="K18" s="42">
        <f t="shared" ref="K18:S18" si="14">J18*1.1</f>
        <v>665.5</v>
      </c>
      <c r="L18" s="42">
        <f t="shared" si="14"/>
        <v>732.05000000000007</v>
      </c>
      <c r="M18" s="42">
        <f t="shared" si="14"/>
        <v>805.25500000000011</v>
      </c>
      <c r="N18" s="42">
        <f t="shared" si="14"/>
        <v>885.78050000000019</v>
      </c>
      <c r="O18" s="42">
        <f t="shared" si="14"/>
        <v>974.35855000000026</v>
      </c>
      <c r="P18" s="42">
        <f t="shared" si="14"/>
        <v>1071.7944050000003</v>
      </c>
      <c r="Q18" s="42">
        <f t="shared" si="14"/>
        <v>1178.9738455000004</v>
      </c>
      <c r="R18" s="42">
        <f t="shared" si="14"/>
        <v>1296.8712300500006</v>
      </c>
      <c r="S18" s="42">
        <f t="shared" si="14"/>
        <v>1426.5583530550007</v>
      </c>
      <c r="T18" s="42"/>
      <c r="U18" s="42">
        <f t="shared" ref="U18:AD23" si="15">(AR18*$U$4)/12</f>
        <v>844.59999999999991</v>
      </c>
      <c r="V18" s="42">
        <f t="shared" si="15"/>
        <v>865.71500000000003</v>
      </c>
      <c r="W18" s="42">
        <f t="shared" si="15"/>
        <v>887.35787499999981</v>
      </c>
      <c r="X18" s="42">
        <f t="shared" si="15"/>
        <v>909.54182187499964</v>
      </c>
      <c r="Y18" s="42">
        <f t="shared" si="15"/>
        <v>932.28036742187476</v>
      </c>
      <c r="Z18" s="42">
        <f t="shared" si="15"/>
        <v>955.58737660742145</v>
      </c>
      <c r="AA18" s="42">
        <f t="shared" si="15"/>
        <v>979.4770610226069</v>
      </c>
      <c r="AB18" s="42">
        <f t="shared" si="15"/>
        <v>1003.963987548172</v>
      </c>
      <c r="AC18" s="42">
        <f t="shared" si="15"/>
        <v>1029.0630872368761</v>
      </c>
      <c r="AD18" s="42">
        <f t="shared" si="15"/>
        <v>1054.7896644177979</v>
      </c>
      <c r="AE18" s="42"/>
      <c r="AF18" s="42"/>
      <c r="AG18" s="42">
        <f t="shared" ref="AG18:AG23" si="16">J18-U18</f>
        <v>-239.59999999999991</v>
      </c>
      <c r="AH18" s="42">
        <f t="shared" ref="AH18:AH23" si="17">K18-V18</f>
        <v>-200.21500000000003</v>
      </c>
      <c r="AI18" s="42">
        <f t="shared" ref="AI18:AI23" si="18">L18-W18</f>
        <v>-155.30787499999974</v>
      </c>
      <c r="AJ18" s="42">
        <f t="shared" ref="AJ18:AJ23" si="19">M18-X18</f>
        <v>-104.28682187499953</v>
      </c>
      <c r="AK18" s="42">
        <f t="shared" ref="AK18:AK23" si="20">N18-Y18</f>
        <v>-46.499867421874569</v>
      </c>
      <c r="AL18" s="42">
        <f t="shared" ref="AL18:AL23" si="21">O18-Z18</f>
        <v>18.771173392578817</v>
      </c>
      <c r="AM18" s="42">
        <f t="shared" ref="AM18:AM23" si="22">P18-AA18</f>
        <v>92.317343977393421</v>
      </c>
      <c r="AN18" s="42">
        <f t="shared" ref="AN18:AN23" si="23">Q18-AB18</f>
        <v>175.00985795182839</v>
      </c>
      <c r="AO18" s="42">
        <f t="shared" ref="AO18:AO23" si="24">R18-AC18</f>
        <v>267.8081428131245</v>
      </c>
      <c r="AP18" s="42">
        <f t="shared" ref="AP18:AP23" si="25">S18-AD18</f>
        <v>371.76868863720279</v>
      </c>
      <c r="AQ18" s="42"/>
      <c r="AR18" s="42">
        <f t="shared" ref="AR18:AR23" si="26">B18*$AR$3</f>
        <v>33784</v>
      </c>
      <c r="AS18" s="42">
        <f t="shared" ref="AS18:BA18" si="27">AR18*$AR$3</f>
        <v>34628.6</v>
      </c>
      <c r="AT18" s="42">
        <f t="shared" si="27"/>
        <v>35494.314999999995</v>
      </c>
      <c r="AU18" s="42">
        <f t="shared" si="27"/>
        <v>36381.672874999989</v>
      </c>
      <c r="AV18" s="42">
        <f t="shared" si="27"/>
        <v>37291.214696874988</v>
      </c>
      <c r="AW18" s="42">
        <f t="shared" si="27"/>
        <v>38223.495064296862</v>
      </c>
      <c r="AX18" s="42">
        <f t="shared" si="27"/>
        <v>39179.082440904276</v>
      </c>
      <c r="AY18" s="42">
        <f t="shared" si="27"/>
        <v>40158.55950192688</v>
      </c>
      <c r="AZ18" s="42">
        <f t="shared" si="27"/>
        <v>41162.523489475047</v>
      </c>
      <c r="BA18" s="42">
        <f t="shared" si="27"/>
        <v>42191.586576711918</v>
      </c>
    </row>
    <row r="19" spans="1:53" ht="17.25" customHeight="1" x14ac:dyDescent="0.25">
      <c r="A19" s="46"/>
      <c r="B19" s="3">
        <f>'HUD Income'!$C$25</f>
        <v>41200</v>
      </c>
      <c r="C19" s="1">
        <v>0.5</v>
      </c>
      <c r="D19" s="3">
        <f>'HUD Income'!$M$25</f>
        <v>1030</v>
      </c>
      <c r="E19" s="3">
        <f t="shared" si="10"/>
        <v>1030</v>
      </c>
      <c r="F19" s="3">
        <f>Rents!$E$64</f>
        <v>550</v>
      </c>
      <c r="G19" s="3">
        <f t="shared" si="11"/>
        <v>-480</v>
      </c>
      <c r="H19" s="17" t="str">
        <f t="shared" si="12"/>
        <v>N/A</v>
      </c>
      <c r="J19" s="42">
        <f t="shared" si="13"/>
        <v>605</v>
      </c>
      <c r="K19" s="42">
        <f t="shared" ref="K19:S19" si="28">J19*1.1</f>
        <v>665.5</v>
      </c>
      <c r="L19" s="42">
        <f t="shared" si="28"/>
        <v>732.05000000000007</v>
      </c>
      <c r="M19" s="42">
        <f t="shared" si="28"/>
        <v>805.25500000000011</v>
      </c>
      <c r="N19" s="42">
        <f t="shared" si="28"/>
        <v>885.78050000000019</v>
      </c>
      <c r="O19" s="42">
        <f t="shared" si="28"/>
        <v>974.35855000000026</v>
      </c>
      <c r="P19" s="42">
        <f t="shared" si="28"/>
        <v>1071.7944050000003</v>
      </c>
      <c r="Q19" s="42">
        <f t="shared" si="28"/>
        <v>1178.9738455000004</v>
      </c>
      <c r="R19" s="42">
        <f t="shared" si="28"/>
        <v>1296.8712300500006</v>
      </c>
      <c r="S19" s="42">
        <f t="shared" si="28"/>
        <v>1426.5583530550007</v>
      </c>
      <c r="T19" s="42"/>
      <c r="U19" s="42">
        <f t="shared" si="15"/>
        <v>1055.7499999999998</v>
      </c>
      <c r="V19" s="42">
        <f t="shared" si="15"/>
        <v>1082.1437499999995</v>
      </c>
      <c r="W19" s="42">
        <f t="shared" si="15"/>
        <v>1109.1973437499994</v>
      </c>
      <c r="X19" s="42">
        <f t="shared" si="15"/>
        <v>1136.9272773437494</v>
      </c>
      <c r="Y19" s="42">
        <f t="shared" si="15"/>
        <v>1165.3504592773431</v>
      </c>
      <c r="Z19" s="42">
        <f t="shared" si="15"/>
        <v>1194.4842207592767</v>
      </c>
      <c r="AA19" s="42">
        <f t="shared" si="15"/>
        <v>1224.3463262782584</v>
      </c>
      <c r="AB19" s="42">
        <f t="shared" si="15"/>
        <v>1254.9549844352148</v>
      </c>
      <c r="AC19" s="42">
        <f t="shared" si="15"/>
        <v>1286.328859046095</v>
      </c>
      <c r="AD19" s="42">
        <f t="shared" si="15"/>
        <v>1318.4870805222472</v>
      </c>
      <c r="AE19" s="42"/>
      <c r="AF19" s="42"/>
      <c r="AG19" s="42">
        <f t="shared" si="16"/>
        <v>-450.74999999999977</v>
      </c>
      <c r="AH19" s="42">
        <f t="shared" si="17"/>
        <v>-416.6437499999995</v>
      </c>
      <c r="AI19" s="42">
        <f t="shared" si="18"/>
        <v>-377.14734374999932</v>
      </c>
      <c r="AJ19" s="42">
        <f t="shared" si="19"/>
        <v>-331.67227734374933</v>
      </c>
      <c r="AK19" s="42">
        <f t="shared" si="20"/>
        <v>-279.56995927734295</v>
      </c>
      <c r="AL19" s="42">
        <f t="shared" si="21"/>
        <v>-220.12567075927643</v>
      </c>
      <c r="AM19" s="42">
        <f t="shared" si="22"/>
        <v>-152.55192127825808</v>
      </c>
      <c r="AN19" s="42">
        <f t="shared" si="23"/>
        <v>-75.981138935214403</v>
      </c>
      <c r="AO19" s="42">
        <f t="shared" si="24"/>
        <v>10.5423710039056</v>
      </c>
      <c r="AP19" s="42">
        <f t="shared" si="25"/>
        <v>108.07127253275348</v>
      </c>
      <c r="AQ19" s="42"/>
      <c r="AR19" s="42">
        <f t="shared" si="26"/>
        <v>42229.999999999993</v>
      </c>
      <c r="AS19" s="42">
        <f t="shared" ref="AS19:BA19" si="29">AR19*$AR$3</f>
        <v>43285.749999999985</v>
      </c>
      <c r="AT19" s="42">
        <f t="shared" si="29"/>
        <v>44367.893749999981</v>
      </c>
      <c r="AU19" s="42">
        <f t="shared" si="29"/>
        <v>45477.091093749979</v>
      </c>
      <c r="AV19" s="42">
        <f t="shared" si="29"/>
        <v>46614.018371093727</v>
      </c>
      <c r="AW19" s="42">
        <f t="shared" si="29"/>
        <v>47779.368830371066</v>
      </c>
      <c r="AX19" s="42">
        <f t="shared" si="29"/>
        <v>48973.85305113034</v>
      </c>
      <c r="AY19" s="42">
        <f t="shared" si="29"/>
        <v>50198.199377408593</v>
      </c>
      <c r="AZ19" s="42">
        <f t="shared" si="29"/>
        <v>51453.154361843801</v>
      </c>
      <c r="BA19" s="42">
        <f t="shared" si="29"/>
        <v>52739.483220889888</v>
      </c>
    </row>
    <row r="20" spans="1:53" ht="17.25" customHeight="1" x14ac:dyDescent="0.25">
      <c r="A20" s="46"/>
      <c r="B20" s="3">
        <f>'HUD Income'!$C$29</f>
        <v>49440</v>
      </c>
      <c r="C20" s="1">
        <v>0.6</v>
      </c>
      <c r="D20" s="3">
        <f>'HUD Income'!$M$29</f>
        <v>1236</v>
      </c>
      <c r="E20" s="3">
        <f t="shared" si="10"/>
        <v>1236</v>
      </c>
      <c r="F20" s="3">
        <f>Rents!$E$64</f>
        <v>550</v>
      </c>
      <c r="G20" s="3">
        <f t="shared" si="11"/>
        <v>-686</v>
      </c>
      <c r="H20" s="17" t="str">
        <f t="shared" si="12"/>
        <v>N/A</v>
      </c>
      <c r="J20" s="42">
        <f t="shared" si="13"/>
        <v>605</v>
      </c>
      <c r="K20" s="42">
        <f t="shared" ref="K20:S20" si="30">J20*1.1</f>
        <v>665.5</v>
      </c>
      <c r="L20" s="42">
        <f t="shared" si="30"/>
        <v>732.05000000000007</v>
      </c>
      <c r="M20" s="42">
        <f t="shared" si="30"/>
        <v>805.25500000000011</v>
      </c>
      <c r="N20" s="42">
        <f t="shared" si="30"/>
        <v>885.78050000000019</v>
      </c>
      <c r="O20" s="42">
        <f t="shared" si="30"/>
        <v>974.35855000000026</v>
      </c>
      <c r="P20" s="42">
        <f t="shared" si="30"/>
        <v>1071.7944050000003</v>
      </c>
      <c r="Q20" s="42">
        <f t="shared" si="30"/>
        <v>1178.9738455000004</v>
      </c>
      <c r="R20" s="42">
        <f t="shared" si="30"/>
        <v>1296.8712300500006</v>
      </c>
      <c r="S20" s="42">
        <f t="shared" si="30"/>
        <v>1426.5583530550007</v>
      </c>
      <c r="T20" s="42"/>
      <c r="U20" s="42">
        <f t="shared" si="15"/>
        <v>1266.8999999999999</v>
      </c>
      <c r="V20" s="42">
        <f t="shared" si="15"/>
        <v>1298.5724999999995</v>
      </c>
      <c r="W20" s="42">
        <f t="shared" si="15"/>
        <v>1331.0368124999995</v>
      </c>
      <c r="X20" s="42">
        <f t="shared" si="15"/>
        <v>1364.3127328124995</v>
      </c>
      <c r="Y20" s="42">
        <f t="shared" si="15"/>
        <v>1398.4205511328119</v>
      </c>
      <c r="Z20" s="42">
        <f t="shared" si="15"/>
        <v>1433.3810649111319</v>
      </c>
      <c r="AA20" s="42">
        <f t="shared" si="15"/>
        <v>1469.2155915339099</v>
      </c>
      <c r="AB20" s="42">
        <f t="shared" si="15"/>
        <v>1505.9459813222575</v>
      </c>
      <c r="AC20" s="42">
        <f t="shared" si="15"/>
        <v>1543.5946308553139</v>
      </c>
      <c r="AD20" s="42">
        <f t="shared" si="15"/>
        <v>1582.1844966266965</v>
      </c>
      <c r="AE20" s="42"/>
      <c r="AF20" s="42"/>
      <c r="AG20" s="42">
        <f t="shared" si="16"/>
        <v>-661.89999999999986</v>
      </c>
      <c r="AH20" s="42">
        <f t="shared" si="17"/>
        <v>-633.07249999999954</v>
      </c>
      <c r="AI20" s="42">
        <f t="shared" si="18"/>
        <v>-598.98681249999947</v>
      </c>
      <c r="AJ20" s="42">
        <f t="shared" si="19"/>
        <v>-559.05773281249935</v>
      </c>
      <c r="AK20" s="42">
        <f t="shared" si="20"/>
        <v>-512.64005113281166</v>
      </c>
      <c r="AL20" s="42">
        <f t="shared" si="21"/>
        <v>-459.02251491113168</v>
      </c>
      <c r="AM20" s="42">
        <f t="shared" si="22"/>
        <v>-397.42118653390958</v>
      </c>
      <c r="AN20" s="42">
        <f t="shared" si="23"/>
        <v>-326.97213582225709</v>
      </c>
      <c r="AO20" s="42">
        <f t="shared" si="24"/>
        <v>-246.7234008053133</v>
      </c>
      <c r="AP20" s="42">
        <f t="shared" si="25"/>
        <v>-155.62614357169582</v>
      </c>
      <c r="AQ20" s="42"/>
      <c r="AR20" s="42">
        <f t="shared" si="26"/>
        <v>50675.999999999993</v>
      </c>
      <c r="AS20" s="42">
        <f t="shared" ref="AS20:BA20" si="31">AR20*$AR$3</f>
        <v>51942.899999999987</v>
      </c>
      <c r="AT20" s="42">
        <f t="shared" si="31"/>
        <v>53241.472499999982</v>
      </c>
      <c r="AU20" s="42">
        <f t="shared" si="31"/>
        <v>54572.509312499977</v>
      </c>
      <c r="AV20" s="42">
        <f t="shared" si="31"/>
        <v>55936.822045312474</v>
      </c>
      <c r="AW20" s="42">
        <f t="shared" si="31"/>
        <v>57335.242596445278</v>
      </c>
      <c r="AX20" s="42">
        <f t="shared" si="31"/>
        <v>58768.623661356403</v>
      </c>
      <c r="AY20" s="42">
        <f t="shared" si="31"/>
        <v>60237.839252890306</v>
      </c>
      <c r="AZ20" s="42">
        <f t="shared" si="31"/>
        <v>61743.785234212555</v>
      </c>
      <c r="BA20" s="42">
        <f t="shared" si="31"/>
        <v>63287.379865067865</v>
      </c>
    </row>
    <row r="21" spans="1:53" ht="17.25" customHeight="1" x14ac:dyDescent="0.25">
      <c r="A21" s="46"/>
      <c r="B21" s="3">
        <f>'HUD Income'!$C$33</f>
        <v>65950</v>
      </c>
      <c r="C21" s="1">
        <v>0.8</v>
      </c>
      <c r="D21" s="3">
        <f>'HUD Income'!$M$33</f>
        <v>1648.75</v>
      </c>
      <c r="E21" s="3">
        <f t="shared" si="10"/>
        <v>1648.75</v>
      </c>
      <c r="F21" s="3">
        <f>Rents!$E$64</f>
        <v>550</v>
      </c>
      <c r="G21" s="3">
        <f t="shared" si="11"/>
        <v>-1098.75</v>
      </c>
      <c r="H21" s="17" t="str">
        <f t="shared" si="12"/>
        <v>N/A</v>
      </c>
      <c r="J21" s="42">
        <f t="shared" si="13"/>
        <v>605</v>
      </c>
      <c r="K21" s="42">
        <f t="shared" ref="K21:S21" si="32">J21*1.1</f>
        <v>665.5</v>
      </c>
      <c r="L21" s="42">
        <f t="shared" si="32"/>
        <v>732.05000000000007</v>
      </c>
      <c r="M21" s="42">
        <f t="shared" si="32"/>
        <v>805.25500000000011</v>
      </c>
      <c r="N21" s="42">
        <f t="shared" si="32"/>
        <v>885.78050000000019</v>
      </c>
      <c r="O21" s="42">
        <f t="shared" si="32"/>
        <v>974.35855000000026</v>
      </c>
      <c r="P21" s="42">
        <f t="shared" si="32"/>
        <v>1071.7944050000003</v>
      </c>
      <c r="Q21" s="42">
        <f t="shared" si="32"/>
        <v>1178.9738455000004</v>
      </c>
      <c r="R21" s="42">
        <f t="shared" si="32"/>
        <v>1296.8712300500006</v>
      </c>
      <c r="S21" s="42">
        <f t="shared" si="32"/>
        <v>1426.5583530550007</v>
      </c>
      <c r="T21" s="42"/>
      <c r="U21" s="42">
        <f t="shared" si="15"/>
        <v>1689.96875</v>
      </c>
      <c r="V21" s="42">
        <f t="shared" si="15"/>
        <v>1732.21796875</v>
      </c>
      <c r="W21" s="42">
        <f t="shared" si="15"/>
        <v>1775.5234179687495</v>
      </c>
      <c r="X21" s="42">
        <f t="shared" si="15"/>
        <v>1819.9115034179683</v>
      </c>
      <c r="Y21" s="42">
        <f t="shared" si="15"/>
        <v>1865.4092910034169</v>
      </c>
      <c r="Z21" s="42">
        <f t="shared" si="15"/>
        <v>1912.0445232785023</v>
      </c>
      <c r="AA21" s="42">
        <f t="shared" si="15"/>
        <v>1959.8456363604646</v>
      </c>
      <c r="AB21" s="42">
        <f t="shared" si="15"/>
        <v>2008.8417772694763</v>
      </c>
      <c r="AC21" s="42">
        <f t="shared" si="15"/>
        <v>2059.0628217012131</v>
      </c>
      <c r="AD21" s="42">
        <f t="shared" si="15"/>
        <v>2110.5393922437434</v>
      </c>
      <c r="AE21" s="42"/>
      <c r="AF21" s="42"/>
      <c r="AG21" s="42">
        <f t="shared" si="16"/>
        <v>-1084.96875</v>
      </c>
      <c r="AH21" s="42">
        <f t="shared" si="17"/>
        <v>-1066.71796875</v>
      </c>
      <c r="AI21" s="42">
        <f t="shared" si="18"/>
        <v>-1043.4734179687493</v>
      </c>
      <c r="AJ21" s="42">
        <f t="shared" si="19"/>
        <v>-1014.6565034179682</v>
      </c>
      <c r="AK21" s="42">
        <f t="shared" si="20"/>
        <v>-979.62879100341672</v>
      </c>
      <c r="AL21" s="42">
        <f t="shared" si="21"/>
        <v>-937.68597327850205</v>
      </c>
      <c r="AM21" s="42">
        <f t="shared" si="22"/>
        <v>-888.05123136046427</v>
      </c>
      <c r="AN21" s="42">
        <f t="shared" si="23"/>
        <v>-829.86793176947594</v>
      </c>
      <c r="AO21" s="42">
        <f t="shared" si="24"/>
        <v>-762.19159165121255</v>
      </c>
      <c r="AP21" s="42">
        <f t="shared" si="25"/>
        <v>-683.98103918874267</v>
      </c>
      <c r="AQ21" s="42"/>
      <c r="AR21" s="42">
        <f t="shared" si="26"/>
        <v>67598.75</v>
      </c>
      <c r="AS21" s="42">
        <f t="shared" ref="AS21:BA21" si="33">AR21*$AR$3</f>
        <v>69288.71875</v>
      </c>
      <c r="AT21" s="42">
        <f t="shared" si="33"/>
        <v>71020.936718749988</v>
      </c>
      <c r="AU21" s="42">
        <f t="shared" si="33"/>
        <v>72796.460136718728</v>
      </c>
      <c r="AV21" s="42">
        <f t="shared" si="33"/>
        <v>74616.371640136684</v>
      </c>
      <c r="AW21" s="42">
        <f t="shared" si="33"/>
        <v>76481.780931140092</v>
      </c>
      <c r="AX21" s="42">
        <f t="shared" si="33"/>
        <v>78393.825454418591</v>
      </c>
      <c r="AY21" s="42">
        <f t="shared" si="33"/>
        <v>80353.671090779055</v>
      </c>
      <c r="AZ21" s="42">
        <f t="shared" si="33"/>
        <v>82362.512868048521</v>
      </c>
      <c r="BA21" s="42">
        <f t="shared" si="33"/>
        <v>84421.575689749734</v>
      </c>
    </row>
    <row r="22" spans="1:53" ht="17.25" customHeight="1" x14ac:dyDescent="0.25">
      <c r="A22" s="46"/>
      <c r="B22" s="3">
        <f>'HUD Income'!$C$37</f>
        <v>66160</v>
      </c>
      <c r="C22" s="1">
        <v>1</v>
      </c>
      <c r="D22" s="3">
        <f>'HUD Income'!$M$37</f>
        <v>1654</v>
      </c>
      <c r="E22" s="3">
        <f t="shared" si="10"/>
        <v>1654</v>
      </c>
      <c r="F22" s="3">
        <f>Rents!$E$64</f>
        <v>550</v>
      </c>
      <c r="G22" s="3">
        <f t="shared" si="11"/>
        <v>-1104</v>
      </c>
      <c r="H22" s="17" t="str">
        <f t="shared" si="12"/>
        <v>N/A</v>
      </c>
      <c r="J22" s="42">
        <f t="shared" si="13"/>
        <v>605</v>
      </c>
      <c r="K22" s="42">
        <f t="shared" ref="K22:S22" si="34">J22*1.1</f>
        <v>665.5</v>
      </c>
      <c r="L22" s="42">
        <f t="shared" si="34"/>
        <v>732.05000000000007</v>
      </c>
      <c r="M22" s="42">
        <f t="shared" si="34"/>
        <v>805.25500000000011</v>
      </c>
      <c r="N22" s="42">
        <f t="shared" si="34"/>
        <v>885.78050000000019</v>
      </c>
      <c r="O22" s="42">
        <f t="shared" si="34"/>
        <v>974.35855000000026</v>
      </c>
      <c r="P22" s="42">
        <f t="shared" si="34"/>
        <v>1071.7944050000003</v>
      </c>
      <c r="Q22" s="42">
        <f t="shared" si="34"/>
        <v>1178.9738455000004</v>
      </c>
      <c r="R22" s="42">
        <f t="shared" si="34"/>
        <v>1296.8712300500006</v>
      </c>
      <c r="S22" s="42">
        <f t="shared" si="34"/>
        <v>1426.5583530550007</v>
      </c>
      <c r="T22" s="42"/>
      <c r="U22" s="42">
        <f t="shared" si="15"/>
        <v>1695.3500000000001</v>
      </c>
      <c r="V22" s="42">
        <f t="shared" si="15"/>
        <v>1737.7337499999996</v>
      </c>
      <c r="W22" s="42">
        <f t="shared" si="15"/>
        <v>1781.1770937499996</v>
      </c>
      <c r="X22" s="42">
        <f t="shared" si="15"/>
        <v>1825.7065210937496</v>
      </c>
      <c r="Y22" s="42">
        <f t="shared" si="15"/>
        <v>1871.3491841210932</v>
      </c>
      <c r="Z22" s="42">
        <f t="shared" si="15"/>
        <v>1918.1329137241207</v>
      </c>
      <c r="AA22" s="42">
        <f t="shared" si="15"/>
        <v>1966.0862365672235</v>
      </c>
      <c r="AB22" s="42">
        <f t="shared" si="15"/>
        <v>2015.2383924814039</v>
      </c>
      <c r="AC22" s="42">
        <f t="shared" si="15"/>
        <v>2065.6193522934386</v>
      </c>
      <c r="AD22" s="42">
        <f t="shared" si="15"/>
        <v>2117.2598361007745</v>
      </c>
      <c r="AE22" s="42"/>
      <c r="AF22" s="42"/>
      <c r="AG22" s="42">
        <f t="shared" si="16"/>
        <v>-1090.3500000000001</v>
      </c>
      <c r="AH22" s="42">
        <f t="shared" si="17"/>
        <v>-1072.2337499999996</v>
      </c>
      <c r="AI22" s="42">
        <f t="shared" si="18"/>
        <v>-1049.1270937499994</v>
      </c>
      <c r="AJ22" s="42">
        <f t="shared" si="19"/>
        <v>-1020.4515210937495</v>
      </c>
      <c r="AK22" s="42">
        <f t="shared" si="20"/>
        <v>-985.56868412109304</v>
      </c>
      <c r="AL22" s="42">
        <f t="shared" si="21"/>
        <v>-943.77436372412046</v>
      </c>
      <c r="AM22" s="42">
        <f t="shared" si="22"/>
        <v>-894.2918315672232</v>
      </c>
      <c r="AN22" s="42">
        <f t="shared" si="23"/>
        <v>-836.26454698140356</v>
      </c>
      <c r="AO22" s="42">
        <f t="shared" si="24"/>
        <v>-768.74812224343805</v>
      </c>
      <c r="AP22" s="42">
        <f t="shared" si="25"/>
        <v>-690.70148304577378</v>
      </c>
      <c r="AQ22" s="42"/>
      <c r="AR22" s="42">
        <f t="shared" si="26"/>
        <v>67814</v>
      </c>
      <c r="AS22" s="42">
        <f t="shared" ref="AS22:BA22" si="35">AR22*$AR$3</f>
        <v>69509.349999999991</v>
      </c>
      <c r="AT22" s="42">
        <f t="shared" si="35"/>
        <v>71247.083749999991</v>
      </c>
      <c r="AU22" s="42">
        <f t="shared" si="35"/>
        <v>73028.260843749988</v>
      </c>
      <c r="AV22" s="42">
        <f t="shared" si="35"/>
        <v>74853.967364843731</v>
      </c>
      <c r="AW22" s="42">
        <f t="shared" si="35"/>
        <v>76725.316548964824</v>
      </c>
      <c r="AX22" s="42">
        <f t="shared" si="35"/>
        <v>78643.449462688935</v>
      </c>
      <c r="AY22" s="42">
        <f t="shared" si="35"/>
        <v>80609.535699256157</v>
      </c>
      <c r="AZ22" s="42">
        <f t="shared" si="35"/>
        <v>82624.774091737549</v>
      </c>
      <c r="BA22" s="42">
        <f t="shared" si="35"/>
        <v>84690.393444030982</v>
      </c>
    </row>
    <row r="23" spans="1:53" ht="17.25" customHeight="1" x14ac:dyDescent="0.25">
      <c r="A23" s="46"/>
      <c r="B23" s="3">
        <f>'HUD Income'!$C$41</f>
        <v>79392</v>
      </c>
      <c r="C23" s="1">
        <v>1.2</v>
      </c>
      <c r="D23" s="3">
        <f>'HUD Income'!$M$41</f>
        <v>1984.8</v>
      </c>
      <c r="E23" s="3">
        <f t="shared" si="10"/>
        <v>1984.8</v>
      </c>
      <c r="F23" s="3">
        <f>Rents!$E$64</f>
        <v>550</v>
      </c>
      <c r="G23" s="3">
        <f t="shared" si="11"/>
        <v>-1434.8</v>
      </c>
      <c r="H23" s="17" t="str">
        <f t="shared" si="12"/>
        <v>N/A</v>
      </c>
      <c r="J23" s="42">
        <f t="shared" si="13"/>
        <v>605</v>
      </c>
      <c r="K23" s="42">
        <f t="shared" ref="K23:S23" si="36">J23*1.1</f>
        <v>665.5</v>
      </c>
      <c r="L23" s="42">
        <f t="shared" si="36"/>
        <v>732.05000000000007</v>
      </c>
      <c r="M23" s="42">
        <f t="shared" si="36"/>
        <v>805.25500000000011</v>
      </c>
      <c r="N23" s="42">
        <f t="shared" si="36"/>
        <v>885.78050000000019</v>
      </c>
      <c r="O23" s="42">
        <f t="shared" si="36"/>
        <v>974.35855000000026</v>
      </c>
      <c r="P23" s="42">
        <f t="shared" si="36"/>
        <v>1071.7944050000003</v>
      </c>
      <c r="Q23" s="42">
        <f t="shared" si="36"/>
        <v>1178.9738455000004</v>
      </c>
      <c r="R23" s="42">
        <f t="shared" si="36"/>
        <v>1296.8712300500006</v>
      </c>
      <c r="S23" s="42">
        <f t="shared" si="36"/>
        <v>1426.5583530550007</v>
      </c>
      <c r="T23" s="42"/>
      <c r="U23" s="42">
        <f t="shared" si="15"/>
        <v>2034.4199999999998</v>
      </c>
      <c r="V23" s="42">
        <f t="shared" si="15"/>
        <v>2085.2804999999994</v>
      </c>
      <c r="W23" s="42">
        <f t="shared" si="15"/>
        <v>2137.4125124999996</v>
      </c>
      <c r="X23" s="42">
        <f t="shared" si="15"/>
        <v>2190.8478253124995</v>
      </c>
      <c r="Y23" s="42">
        <f t="shared" si="15"/>
        <v>2245.6190209453116</v>
      </c>
      <c r="Z23" s="42">
        <f t="shared" si="15"/>
        <v>2301.7594964689442</v>
      </c>
      <c r="AA23" s="42">
        <f t="shared" si="15"/>
        <v>2359.3034838806675</v>
      </c>
      <c r="AB23" s="42">
        <f t="shared" si="15"/>
        <v>2418.2860709776842</v>
      </c>
      <c r="AC23" s="42">
        <f t="shared" si="15"/>
        <v>2478.7432227521263</v>
      </c>
      <c r="AD23" s="42">
        <f t="shared" si="15"/>
        <v>2540.711803320929</v>
      </c>
      <c r="AE23" s="42"/>
      <c r="AF23" s="42"/>
      <c r="AG23" s="42">
        <f t="shared" si="16"/>
        <v>-1429.4199999999998</v>
      </c>
      <c r="AH23" s="42">
        <f t="shared" si="17"/>
        <v>-1419.7804999999994</v>
      </c>
      <c r="AI23" s="42">
        <f t="shared" si="18"/>
        <v>-1405.3625124999994</v>
      </c>
      <c r="AJ23" s="42">
        <f t="shared" si="19"/>
        <v>-1385.5928253124994</v>
      </c>
      <c r="AK23" s="42">
        <f t="shared" si="20"/>
        <v>-1359.8385209453113</v>
      </c>
      <c r="AL23" s="42">
        <f t="shared" si="21"/>
        <v>-1327.4009464689439</v>
      </c>
      <c r="AM23" s="42">
        <f t="shared" si="22"/>
        <v>-1287.5090788806672</v>
      </c>
      <c r="AN23" s="42">
        <f t="shared" si="23"/>
        <v>-1239.3122254776838</v>
      </c>
      <c r="AO23" s="42">
        <f t="shared" si="24"/>
        <v>-1181.8719927021257</v>
      </c>
      <c r="AP23" s="42">
        <f t="shared" si="25"/>
        <v>-1114.1534502659283</v>
      </c>
      <c r="AQ23" s="42"/>
      <c r="AR23" s="42">
        <f t="shared" si="26"/>
        <v>81376.799999999988</v>
      </c>
      <c r="AS23" s="42">
        <f t="shared" ref="AS23:BA23" si="37">AR23*$AR$3</f>
        <v>83411.219999999987</v>
      </c>
      <c r="AT23" s="42">
        <f t="shared" si="37"/>
        <v>85496.50049999998</v>
      </c>
      <c r="AU23" s="42">
        <f t="shared" si="37"/>
        <v>87633.913012499979</v>
      </c>
      <c r="AV23" s="42">
        <f t="shared" si="37"/>
        <v>89824.760837812471</v>
      </c>
      <c r="AW23" s="42">
        <f t="shared" si="37"/>
        <v>92070.379858757777</v>
      </c>
      <c r="AX23" s="42">
        <f t="shared" si="37"/>
        <v>94372.139355226711</v>
      </c>
      <c r="AY23" s="42">
        <f t="shared" si="37"/>
        <v>96731.442839107374</v>
      </c>
      <c r="AZ23" s="42">
        <f t="shared" si="37"/>
        <v>99149.728910085047</v>
      </c>
      <c r="BA23" s="42">
        <f t="shared" si="37"/>
        <v>101628.47213283717</v>
      </c>
    </row>
    <row r="24" spans="1:53" ht="17.25" customHeight="1" x14ac:dyDescent="0.25">
      <c r="B24" s="19" t="s">
        <v>57</v>
      </c>
    </row>
    <row r="25" spans="1:53" s="19" customFormat="1" ht="17.25" customHeight="1" x14ac:dyDescent="0.25">
      <c r="B25" s="20" t="s">
        <v>0</v>
      </c>
      <c r="C25" s="20" t="s">
        <v>1</v>
      </c>
      <c r="D25" s="20" t="s">
        <v>3</v>
      </c>
      <c r="E25" s="20" t="s">
        <v>39</v>
      </c>
      <c r="F25" s="20" t="s">
        <v>2</v>
      </c>
      <c r="G25" s="20" t="s">
        <v>58</v>
      </c>
      <c r="H25" s="21" t="s">
        <v>38</v>
      </c>
      <c r="J25" s="30" t="s">
        <v>114</v>
      </c>
      <c r="K25" s="30" t="s">
        <v>104</v>
      </c>
      <c r="L25" s="30" t="s">
        <v>105</v>
      </c>
      <c r="M25" s="30" t="s">
        <v>106</v>
      </c>
      <c r="N25" s="30" t="s">
        <v>107</v>
      </c>
      <c r="O25" s="30" t="s">
        <v>108</v>
      </c>
      <c r="P25" s="30" t="s">
        <v>109</v>
      </c>
      <c r="Q25" s="30" t="s">
        <v>110</v>
      </c>
      <c r="R25" s="30" t="s">
        <v>111</v>
      </c>
      <c r="S25" s="30" t="s">
        <v>112</v>
      </c>
      <c r="U25" s="30" t="s">
        <v>114</v>
      </c>
      <c r="V25" s="30" t="s">
        <v>104</v>
      </c>
      <c r="W25" s="30" t="s">
        <v>105</v>
      </c>
      <c r="X25" s="30" t="s">
        <v>106</v>
      </c>
      <c r="Y25" s="30" t="s">
        <v>107</v>
      </c>
      <c r="Z25" s="30" t="s">
        <v>108</v>
      </c>
      <c r="AA25" s="30" t="s">
        <v>109</v>
      </c>
      <c r="AB25" s="30" t="s">
        <v>110</v>
      </c>
      <c r="AC25" s="30" t="s">
        <v>111</v>
      </c>
      <c r="AD25" s="30" t="s">
        <v>112</v>
      </c>
      <c r="AG25" s="30" t="s">
        <v>114</v>
      </c>
      <c r="AH25" s="30" t="s">
        <v>104</v>
      </c>
      <c r="AI25" s="30" t="s">
        <v>105</v>
      </c>
      <c r="AJ25" s="30" t="s">
        <v>106</v>
      </c>
      <c r="AK25" s="30" t="s">
        <v>107</v>
      </c>
      <c r="AL25" s="30" t="s">
        <v>108</v>
      </c>
      <c r="AM25" s="30" t="s">
        <v>109</v>
      </c>
      <c r="AN25" s="30" t="s">
        <v>110</v>
      </c>
      <c r="AO25" s="30" t="s">
        <v>111</v>
      </c>
      <c r="AP25" s="30" t="s">
        <v>112</v>
      </c>
      <c r="AR25" s="30" t="s">
        <v>114</v>
      </c>
      <c r="AS25" s="30" t="s">
        <v>104</v>
      </c>
      <c r="AT25" s="30" t="s">
        <v>105</v>
      </c>
      <c r="AU25" s="30" t="s">
        <v>106</v>
      </c>
      <c r="AV25" s="30" t="s">
        <v>107</v>
      </c>
      <c r="AW25" s="30" t="s">
        <v>108</v>
      </c>
      <c r="AX25" s="30" t="s">
        <v>109</v>
      </c>
      <c r="AY25" s="30" t="s">
        <v>110</v>
      </c>
      <c r="AZ25" s="30" t="s">
        <v>111</v>
      </c>
      <c r="BA25" s="30" t="s">
        <v>112</v>
      </c>
    </row>
    <row r="26" spans="1:53" ht="17.25" customHeight="1" x14ac:dyDescent="0.25">
      <c r="A26" s="46" t="s">
        <v>33</v>
      </c>
      <c r="B26" s="3"/>
      <c r="C26" s="1"/>
      <c r="D26" s="3"/>
      <c r="E26" s="3"/>
      <c r="F26" s="3"/>
      <c r="G26" s="3"/>
      <c r="H26" s="17"/>
    </row>
    <row r="27" spans="1:53" ht="17.25" customHeight="1" x14ac:dyDescent="0.25">
      <c r="A27" s="46"/>
      <c r="B27" s="3"/>
      <c r="C27" s="1"/>
      <c r="D27" s="3"/>
      <c r="E27" s="3"/>
      <c r="F27" s="3"/>
      <c r="G27" s="3"/>
      <c r="H27" s="17"/>
      <c r="I27" s="11"/>
    </row>
    <row r="28" spans="1:53" ht="17.25" customHeight="1" x14ac:dyDescent="0.25">
      <c r="A28" s="46"/>
      <c r="B28" s="3">
        <f>'HUD Income'!$B$21</f>
        <v>28840</v>
      </c>
      <c r="C28" s="1">
        <v>0.4</v>
      </c>
      <c r="D28" s="3">
        <f>'HUD Income'!$L$21</f>
        <v>721</v>
      </c>
      <c r="E28" s="3">
        <f t="shared" ref="E28:E33" si="38">B28*0.3/12</f>
        <v>721</v>
      </c>
      <c r="F28" s="3">
        <f>Rents!$E$65</f>
        <v>650</v>
      </c>
      <c r="G28" s="3">
        <f t="shared" ref="G28:G33" si="39">F28-E28</f>
        <v>-71</v>
      </c>
      <c r="H28" s="17" t="str">
        <f t="shared" ref="H28:H33" si="40">IF(G28&gt;0,G28,"N/A")</f>
        <v>N/A</v>
      </c>
      <c r="I28" s="11"/>
      <c r="J28" s="42">
        <f t="shared" ref="J28:J33" si="41">$F28*1.1</f>
        <v>715.00000000000011</v>
      </c>
      <c r="K28" s="42">
        <f t="shared" ref="K28:S28" si="42">J28*1.1</f>
        <v>786.50000000000023</v>
      </c>
      <c r="L28" s="42">
        <f t="shared" si="42"/>
        <v>865.15000000000032</v>
      </c>
      <c r="M28" s="42">
        <f t="shared" si="42"/>
        <v>951.66500000000042</v>
      </c>
      <c r="N28" s="42">
        <f t="shared" si="42"/>
        <v>1046.8315000000005</v>
      </c>
      <c r="O28" s="42">
        <f t="shared" si="42"/>
        <v>1151.5146500000005</v>
      </c>
      <c r="P28" s="42">
        <f t="shared" si="42"/>
        <v>1266.6661150000007</v>
      </c>
      <c r="Q28" s="42">
        <f t="shared" si="42"/>
        <v>1393.3327265000009</v>
      </c>
      <c r="R28" s="42">
        <f t="shared" si="42"/>
        <v>1532.6659991500012</v>
      </c>
      <c r="S28" s="42">
        <f t="shared" si="42"/>
        <v>1685.9325990650013</v>
      </c>
      <c r="T28" s="42"/>
      <c r="U28" s="42">
        <f t="shared" ref="U28:AD33" si="43">(AR28*$U$4)/12</f>
        <v>739.02499999999998</v>
      </c>
      <c r="V28" s="42">
        <f t="shared" si="43"/>
        <v>757.50062499999979</v>
      </c>
      <c r="W28" s="42">
        <f t="shared" si="43"/>
        <v>776.43814062499985</v>
      </c>
      <c r="X28" s="42">
        <f t="shared" si="43"/>
        <v>795.84909414062474</v>
      </c>
      <c r="Y28" s="42">
        <f t="shared" si="43"/>
        <v>815.74532149414017</v>
      </c>
      <c r="Z28" s="42">
        <f t="shared" si="43"/>
        <v>836.1389545314936</v>
      </c>
      <c r="AA28" s="42">
        <f t="shared" si="43"/>
        <v>857.04242839478081</v>
      </c>
      <c r="AB28" s="42">
        <f t="shared" si="43"/>
        <v>878.4684891046503</v>
      </c>
      <c r="AC28" s="42">
        <f t="shared" si="43"/>
        <v>900.43020133226662</v>
      </c>
      <c r="AD28" s="42">
        <f t="shared" si="43"/>
        <v>922.94095636557313</v>
      </c>
      <c r="AE28" s="42"/>
      <c r="AF28" s="42"/>
      <c r="AG28" s="42">
        <f t="shared" ref="AG28:AG33" si="44">J28-U28</f>
        <v>-24.024999999999864</v>
      </c>
      <c r="AH28" s="42">
        <f t="shared" ref="AH28:AH33" si="45">K28-V28</f>
        <v>28.999375000000441</v>
      </c>
      <c r="AI28" s="42">
        <f t="shared" ref="AI28:AI33" si="46">L28-W28</f>
        <v>88.711859375000472</v>
      </c>
      <c r="AJ28" s="42">
        <f t="shared" ref="AJ28:AJ33" si="47">M28-X28</f>
        <v>155.81590585937568</v>
      </c>
      <c r="AK28" s="42">
        <f t="shared" ref="AK28:AK33" si="48">N28-Y28</f>
        <v>231.08617850586029</v>
      </c>
      <c r="AL28" s="42">
        <f t="shared" ref="AL28:AL33" si="49">O28-Z28</f>
        <v>315.37569546850693</v>
      </c>
      <c r="AM28" s="42">
        <f t="shared" ref="AM28:AM33" si="50">P28-AA28</f>
        <v>409.62368660521986</v>
      </c>
      <c r="AN28" s="42">
        <f t="shared" ref="AN28:AN33" si="51">Q28-AB28</f>
        <v>514.86423739535064</v>
      </c>
      <c r="AO28" s="42">
        <f t="shared" ref="AO28:AO33" si="52">R28-AC28</f>
        <v>632.23579781773458</v>
      </c>
      <c r="AP28" s="42">
        <f t="shared" ref="AP28:AP33" si="53">S28-AD28</f>
        <v>762.99164269942821</v>
      </c>
      <c r="AQ28" s="42"/>
      <c r="AR28" s="42">
        <f t="shared" ref="AR28:AR33" si="54">B28*$AR$3</f>
        <v>29560.999999999996</v>
      </c>
      <c r="AS28" s="42">
        <f t="shared" ref="AS28:BA28" si="55">AR28*$AR$3</f>
        <v>30300.024999999994</v>
      </c>
      <c r="AT28" s="42">
        <f t="shared" si="55"/>
        <v>31057.525624999991</v>
      </c>
      <c r="AU28" s="42">
        <f t="shared" si="55"/>
        <v>31833.963765624987</v>
      </c>
      <c r="AV28" s="42">
        <f t="shared" si="55"/>
        <v>32629.81285976561</v>
      </c>
      <c r="AW28" s="42">
        <f t="shared" si="55"/>
        <v>33445.558181259745</v>
      </c>
      <c r="AX28" s="42">
        <f t="shared" si="55"/>
        <v>34281.697135791233</v>
      </c>
      <c r="AY28" s="42">
        <f t="shared" si="55"/>
        <v>35138.739564186013</v>
      </c>
      <c r="AZ28" s="42">
        <f t="shared" si="55"/>
        <v>36017.208053290662</v>
      </c>
      <c r="BA28" s="42">
        <f t="shared" si="55"/>
        <v>36917.638254622929</v>
      </c>
    </row>
    <row r="29" spans="1:53" ht="17.25" customHeight="1" x14ac:dyDescent="0.25">
      <c r="A29" s="46"/>
      <c r="B29" s="3">
        <f>'HUD Income'!$B$25</f>
        <v>36050</v>
      </c>
      <c r="C29" s="1">
        <v>0.5</v>
      </c>
      <c r="D29" s="3">
        <f>'HUD Income'!$L$25</f>
        <v>901.25</v>
      </c>
      <c r="E29" s="3">
        <f t="shared" si="38"/>
        <v>901.25</v>
      </c>
      <c r="F29" s="3">
        <f>Rents!$E$65</f>
        <v>650</v>
      </c>
      <c r="G29" s="3">
        <f t="shared" si="39"/>
        <v>-251.25</v>
      </c>
      <c r="H29" s="17" t="str">
        <f t="shared" si="40"/>
        <v>N/A</v>
      </c>
      <c r="I29" s="11"/>
      <c r="J29" s="42">
        <f t="shared" si="41"/>
        <v>715.00000000000011</v>
      </c>
      <c r="K29" s="42">
        <f t="shared" ref="K29:S29" si="56">J29*1.1</f>
        <v>786.50000000000023</v>
      </c>
      <c r="L29" s="42">
        <f t="shared" si="56"/>
        <v>865.15000000000032</v>
      </c>
      <c r="M29" s="42">
        <f t="shared" si="56"/>
        <v>951.66500000000042</v>
      </c>
      <c r="N29" s="42">
        <f t="shared" si="56"/>
        <v>1046.8315000000005</v>
      </c>
      <c r="O29" s="42">
        <f t="shared" si="56"/>
        <v>1151.5146500000005</v>
      </c>
      <c r="P29" s="42">
        <f t="shared" si="56"/>
        <v>1266.6661150000007</v>
      </c>
      <c r="Q29" s="42">
        <f t="shared" si="56"/>
        <v>1393.3327265000009</v>
      </c>
      <c r="R29" s="42">
        <f t="shared" si="56"/>
        <v>1532.6659991500012</v>
      </c>
      <c r="S29" s="42">
        <f t="shared" si="56"/>
        <v>1685.9325990650013</v>
      </c>
      <c r="T29" s="42"/>
      <c r="U29" s="42">
        <f t="shared" si="43"/>
        <v>923.78125</v>
      </c>
      <c r="V29" s="42">
        <f t="shared" si="43"/>
        <v>946.87578124999993</v>
      </c>
      <c r="W29" s="42">
        <f t="shared" si="43"/>
        <v>970.54767578124984</v>
      </c>
      <c r="X29" s="42">
        <f t="shared" si="43"/>
        <v>994.81136767578107</v>
      </c>
      <c r="Y29" s="42">
        <f t="shared" si="43"/>
        <v>1019.6816518676754</v>
      </c>
      <c r="Z29" s="42">
        <f t="shared" si="43"/>
        <v>1045.1736931643673</v>
      </c>
      <c r="AA29" s="42">
        <f t="shared" si="43"/>
        <v>1071.3030354934763</v>
      </c>
      <c r="AB29" s="42">
        <f t="shared" si="43"/>
        <v>1098.0856113808131</v>
      </c>
      <c r="AC29" s="42">
        <f t="shared" si="43"/>
        <v>1125.5377516653334</v>
      </c>
      <c r="AD29" s="42">
        <f t="shared" si="43"/>
        <v>1153.6761954569668</v>
      </c>
      <c r="AE29" s="42"/>
      <c r="AF29" s="42"/>
      <c r="AG29" s="42">
        <f t="shared" si="44"/>
        <v>-208.78124999999989</v>
      </c>
      <c r="AH29" s="42">
        <f t="shared" si="45"/>
        <v>-160.3757812499997</v>
      </c>
      <c r="AI29" s="42">
        <f t="shared" si="46"/>
        <v>-105.39767578124952</v>
      </c>
      <c r="AJ29" s="42">
        <f t="shared" si="47"/>
        <v>-43.146367675780652</v>
      </c>
      <c r="AK29" s="42">
        <f t="shared" si="48"/>
        <v>27.149848132325019</v>
      </c>
      <c r="AL29" s="42">
        <f t="shared" si="49"/>
        <v>106.34095683563328</v>
      </c>
      <c r="AM29" s="42">
        <f t="shared" si="50"/>
        <v>195.3630795065244</v>
      </c>
      <c r="AN29" s="42">
        <f t="shared" si="51"/>
        <v>295.24711511918781</v>
      </c>
      <c r="AO29" s="42">
        <f t="shared" si="52"/>
        <v>407.12824748466778</v>
      </c>
      <c r="AP29" s="42">
        <f t="shared" si="53"/>
        <v>532.25640360803459</v>
      </c>
      <c r="AQ29" s="42"/>
      <c r="AR29" s="42">
        <f t="shared" si="54"/>
        <v>36951.25</v>
      </c>
      <c r="AS29" s="42">
        <f t="shared" ref="AS29:BA29" si="57">AR29*$AR$3</f>
        <v>37875.03125</v>
      </c>
      <c r="AT29" s="42">
        <f t="shared" si="57"/>
        <v>38821.907031249997</v>
      </c>
      <c r="AU29" s="42">
        <f t="shared" si="57"/>
        <v>39792.45470703124</v>
      </c>
      <c r="AV29" s="42">
        <f t="shared" si="57"/>
        <v>40787.266074707019</v>
      </c>
      <c r="AW29" s="42">
        <f t="shared" si="57"/>
        <v>41806.94772657469</v>
      </c>
      <c r="AX29" s="42">
        <f t="shared" si="57"/>
        <v>42852.121419739051</v>
      </c>
      <c r="AY29" s="42">
        <f t="shared" si="57"/>
        <v>43923.424455232525</v>
      </c>
      <c r="AZ29" s="42">
        <f t="shared" si="57"/>
        <v>45021.510066613337</v>
      </c>
      <c r="BA29" s="42">
        <f t="shared" si="57"/>
        <v>46147.047818278668</v>
      </c>
    </row>
    <row r="30" spans="1:53" ht="17.25" customHeight="1" x14ac:dyDescent="0.25">
      <c r="A30" s="46"/>
      <c r="B30" s="3">
        <f>'HUD Income'!$B$29</f>
        <v>43260</v>
      </c>
      <c r="C30" s="1">
        <v>0.6</v>
      </c>
      <c r="D30" s="3">
        <f>'HUD Income'!$L$29</f>
        <v>1081.5</v>
      </c>
      <c r="E30" s="3">
        <f t="shared" si="38"/>
        <v>1081.5</v>
      </c>
      <c r="F30" s="3">
        <f>Rents!$E$65</f>
        <v>650</v>
      </c>
      <c r="G30" s="3">
        <f t="shared" si="39"/>
        <v>-431.5</v>
      </c>
      <c r="H30" s="17" t="str">
        <f t="shared" si="40"/>
        <v>N/A</v>
      </c>
      <c r="I30" s="11"/>
      <c r="J30" s="42">
        <f t="shared" si="41"/>
        <v>715.00000000000011</v>
      </c>
      <c r="K30" s="42">
        <f t="shared" ref="K30:S30" si="58">J30*1.1</f>
        <v>786.50000000000023</v>
      </c>
      <c r="L30" s="42">
        <f t="shared" si="58"/>
        <v>865.15000000000032</v>
      </c>
      <c r="M30" s="42">
        <f t="shared" si="58"/>
        <v>951.66500000000042</v>
      </c>
      <c r="N30" s="42">
        <f t="shared" si="58"/>
        <v>1046.8315000000005</v>
      </c>
      <c r="O30" s="42">
        <f t="shared" si="58"/>
        <v>1151.5146500000005</v>
      </c>
      <c r="P30" s="42">
        <f t="shared" si="58"/>
        <v>1266.6661150000007</v>
      </c>
      <c r="Q30" s="42">
        <f t="shared" si="58"/>
        <v>1393.3327265000009</v>
      </c>
      <c r="R30" s="42">
        <f t="shared" si="58"/>
        <v>1532.6659991500012</v>
      </c>
      <c r="S30" s="42">
        <f t="shared" si="58"/>
        <v>1685.9325990650013</v>
      </c>
      <c r="T30" s="42"/>
      <c r="U30" s="42">
        <f t="shared" si="43"/>
        <v>1108.5374999999997</v>
      </c>
      <c r="V30" s="42">
        <f t="shared" si="43"/>
        <v>1136.2509374999997</v>
      </c>
      <c r="W30" s="42">
        <f t="shared" si="43"/>
        <v>1164.6572109374995</v>
      </c>
      <c r="X30" s="42">
        <f t="shared" si="43"/>
        <v>1193.7736412109371</v>
      </c>
      <c r="Y30" s="42">
        <f t="shared" si="43"/>
        <v>1223.6179822412103</v>
      </c>
      <c r="Z30" s="42">
        <f t="shared" si="43"/>
        <v>1254.2084317972406</v>
      </c>
      <c r="AA30" s="42">
        <f t="shared" si="43"/>
        <v>1285.5636425921714</v>
      </c>
      <c r="AB30" s="42">
        <f t="shared" si="43"/>
        <v>1317.7027336569756</v>
      </c>
      <c r="AC30" s="42">
        <f t="shared" si="43"/>
        <v>1350.6453019983999</v>
      </c>
      <c r="AD30" s="42">
        <f t="shared" si="43"/>
        <v>1384.4114345483597</v>
      </c>
      <c r="AE30" s="42"/>
      <c r="AF30" s="42"/>
      <c r="AG30" s="42">
        <f t="shared" si="44"/>
        <v>-393.53749999999957</v>
      </c>
      <c r="AH30" s="42">
        <f t="shared" si="45"/>
        <v>-349.75093749999951</v>
      </c>
      <c r="AI30" s="42">
        <f t="shared" si="46"/>
        <v>-299.50721093749917</v>
      </c>
      <c r="AJ30" s="42">
        <f t="shared" si="47"/>
        <v>-242.10864121093664</v>
      </c>
      <c r="AK30" s="42">
        <f t="shared" si="48"/>
        <v>-176.7864822412098</v>
      </c>
      <c r="AL30" s="42">
        <f t="shared" si="49"/>
        <v>-102.69378179724004</v>
      </c>
      <c r="AM30" s="42">
        <f t="shared" si="50"/>
        <v>-18.897527592170718</v>
      </c>
      <c r="AN30" s="42">
        <f t="shared" si="51"/>
        <v>75.62999284302532</v>
      </c>
      <c r="AO30" s="42">
        <f t="shared" si="52"/>
        <v>182.02069715160133</v>
      </c>
      <c r="AP30" s="42">
        <f t="shared" si="53"/>
        <v>301.52116451664165</v>
      </c>
      <c r="AQ30" s="42"/>
      <c r="AR30" s="42">
        <f t="shared" si="54"/>
        <v>44341.499999999993</v>
      </c>
      <c r="AS30" s="42">
        <f t="shared" ref="AS30:BA30" si="59">AR30*$AR$3</f>
        <v>45450.037499999991</v>
      </c>
      <c r="AT30" s="42">
        <f t="shared" si="59"/>
        <v>46586.288437499985</v>
      </c>
      <c r="AU30" s="42">
        <f t="shared" si="59"/>
        <v>47750.945648437482</v>
      </c>
      <c r="AV30" s="42">
        <f t="shared" si="59"/>
        <v>48944.719289648412</v>
      </c>
      <c r="AW30" s="42">
        <f t="shared" si="59"/>
        <v>50168.337271889621</v>
      </c>
      <c r="AX30" s="42">
        <f t="shared" si="59"/>
        <v>51422.545703686854</v>
      </c>
      <c r="AY30" s="42">
        <f t="shared" si="59"/>
        <v>52708.109346279023</v>
      </c>
      <c r="AZ30" s="42">
        <f t="shared" si="59"/>
        <v>54025.812079935997</v>
      </c>
      <c r="BA30" s="42">
        <f t="shared" si="59"/>
        <v>55376.457381934393</v>
      </c>
    </row>
    <row r="31" spans="1:53" ht="17.25" customHeight="1" x14ac:dyDescent="0.25">
      <c r="A31" s="46"/>
      <c r="B31" s="3">
        <f>'HUD Income'!$B$33</f>
        <v>57700</v>
      </c>
      <c r="C31" s="1">
        <v>0.8</v>
      </c>
      <c r="D31" s="3">
        <f>'HUD Income'!$L$33</f>
        <v>1442.5</v>
      </c>
      <c r="E31" s="3">
        <f t="shared" si="38"/>
        <v>1442.5</v>
      </c>
      <c r="F31" s="3">
        <f>Rents!$E$66</f>
        <v>700</v>
      </c>
      <c r="G31" s="3">
        <f t="shared" si="39"/>
        <v>-742.5</v>
      </c>
      <c r="H31" s="17" t="str">
        <f t="shared" si="40"/>
        <v>N/A</v>
      </c>
      <c r="I31" s="11"/>
      <c r="J31" s="42">
        <f t="shared" si="41"/>
        <v>770.00000000000011</v>
      </c>
      <c r="K31" s="42">
        <f t="shared" ref="K31:S31" si="60">J31*1.1</f>
        <v>847.00000000000023</v>
      </c>
      <c r="L31" s="42">
        <f t="shared" si="60"/>
        <v>931.70000000000027</v>
      </c>
      <c r="M31" s="42">
        <f t="shared" si="60"/>
        <v>1024.8700000000003</v>
      </c>
      <c r="N31" s="42">
        <f t="shared" si="60"/>
        <v>1127.3570000000004</v>
      </c>
      <c r="O31" s="42">
        <f t="shared" si="60"/>
        <v>1240.0927000000006</v>
      </c>
      <c r="P31" s="42">
        <f t="shared" si="60"/>
        <v>1364.1019700000008</v>
      </c>
      <c r="Q31" s="42">
        <f t="shared" si="60"/>
        <v>1500.512167000001</v>
      </c>
      <c r="R31" s="42">
        <f t="shared" si="60"/>
        <v>1650.5633837000012</v>
      </c>
      <c r="S31" s="42">
        <f t="shared" si="60"/>
        <v>1815.6197220700014</v>
      </c>
      <c r="T31" s="42"/>
      <c r="U31" s="42">
        <f t="shared" si="43"/>
        <v>1478.5624999999998</v>
      </c>
      <c r="V31" s="42">
        <f t="shared" si="43"/>
        <v>1515.5265624999995</v>
      </c>
      <c r="W31" s="42">
        <f t="shared" si="43"/>
        <v>1553.4147265624995</v>
      </c>
      <c r="X31" s="42">
        <f t="shared" si="43"/>
        <v>1592.2500947265617</v>
      </c>
      <c r="Y31" s="42">
        <f t="shared" si="43"/>
        <v>1632.0563470947257</v>
      </c>
      <c r="Z31" s="42">
        <f t="shared" si="43"/>
        <v>1672.8577557720937</v>
      </c>
      <c r="AA31" s="42">
        <f t="shared" si="43"/>
        <v>1714.679199666396</v>
      </c>
      <c r="AB31" s="42">
        <f t="shared" si="43"/>
        <v>1757.5461796580557</v>
      </c>
      <c r="AC31" s="42">
        <f t="shared" si="43"/>
        <v>1801.4848341495072</v>
      </c>
      <c r="AD31" s="42">
        <f t="shared" si="43"/>
        <v>1846.5219550032443</v>
      </c>
      <c r="AE31" s="42"/>
      <c r="AF31" s="42"/>
      <c r="AG31" s="42">
        <f t="shared" si="44"/>
        <v>-708.56249999999966</v>
      </c>
      <c r="AH31" s="42">
        <f t="shared" si="45"/>
        <v>-668.52656249999927</v>
      </c>
      <c r="AI31" s="42">
        <f t="shared" si="46"/>
        <v>-621.71472656249921</v>
      </c>
      <c r="AJ31" s="42">
        <f t="shared" si="47"/>
        <v>-567.38009472656131</v>
      </c>
      <c r="AK31" s="42">
        <f t="shared" si="48"/>
        <v>-504.69934709472523</v>
      </c>
      <c r="AL31" s="42">
        <f t="shared" si="49"/>
        <v>-432.76505577209309</v>
      </c>
      <c r="AM31" s="42">
        <f t="shared" si="50"/>
        <v>-350.57722966639517</v>
      </c>
      <c r="AN31" s="42">
        <f t="shared" si="51"/>
        <v>-257.03401265805473</v>
      </c>
      <c r="AO31" s="42">
        <f t="shared" si="52"/>
        <v>-150.92145044950598</v>
      </c>
      <c r="AP31" s="42">
        <f t="shared" si="53"/>
        <v>-30.902232933242885</v>
      </c>
      <c r="AQ31" s="42"/>
      <c r="AR31" s="42">
        <f t="shared" si="54"/>
        <v>59142.499999999993</v>
      </c>
      <c r="AS31" s="42">
        <f t="shared" ref="AS31:BA31" si="61">AR31*$AR$3</f>
        <v>60621.062499999985</v>
      </c>
      <c r="AT31" s="42">
        <f t="shared" si="61"/>
        <v>62136.589062499981</v>
      </c>
      <c r="AU31" s="42">
        <f t="shared" si="61"/>
        <v>63690.003789062474</v>
      </c>
      <c r="AV31" s="42">
        <f t="shared" si="61"/>
        <v>65282.253883789032</v>
      </c>
      <c r="AW31" s="42">
        <f t="shared" si="61"/>
        <v>66914.310230883755</v>
      </c>
      <c r="AX31" s="42">
        <f t="shared" si="61"/>
        <v>68587.167986655841</v>
      </c>
      <c r="AY31" s="42">
        <f t="shared" si="61"/>
        <v>70301.847186322237</v>
      </c>
      <c r="AZ31" s="42">
        <f t="shared" si="61"/>
        <v>72059.393365980286</v>
      </c>
      <c r="BA31" s="42">
        <f t="shared" si="61"/>
        <v>73860.87820012978</v>
      </c>
    </row>
    <row r="32" spans="1:53" ht="17.25" customHeight="1" x14ac:dyDescent="0.25">
      <c r="A32" s="46"/>
      <c r="B32" s="3">
        <f>'HUD Income'!$B$37</f>
        <v>57890</v>
      </c>
      <c r="C32" s="1">
        <v>1</v>
      </c>
      <c r="D32" s="3">
        <f>'HUD Income'!$L$37</f>
        <v>1447.25</v>
      </c>
      <c r="E32" s="3">
        <f t="shared" si="38"/>
        <v>1447.25</v>
      </c>
      <c r="F32" s="3">
        <f>Rents!$E$66</f>
        <v>700</v>
      </c>
      <c r="G32" s="3">
        <f t="shared" si="39"/>
        <v>-747.25</v>
      </c>
      <c r="H32" s="17" t="str">
        <f t="shared" si="40"/>
        <v>N/A</v>
      </c>
      <c r="I32" s="11"/>
      <c r="J32" s="42">
        <f t="shared" si="41"/>
        <v>770.00000000000011</v>
      </c>
      <c r="K32" s="42">
        <f t="shared" ref="K32:S32" si="62">J32*1.1</f>
        <v>847.00000000000023</v>
      </c>
      <c r="L32" s="42">
        <f t="shared" si="62"/>
        <v>931.70000000000027</v>
      </c>
      <c r="M32" s="42">
        <f t="shared" si="62"/>
        <v>1024.8700000000003</v>
      </c>
      <c r="N32" s="42">
        <f t="shared" si="62"/>
        <v>1127.3570000000004</v>
      </c>
      <c r="O32" s="42">
        <f t="shared" si="62"/>
        <v>1240.0927000000006</v>
      </c>
      <c r="P32" s="42">
        <f t="shared" si="62"/>
        <v>1364.1019700000008</v>
      </c>
      <c r="Q32" s="42">
        <f t="shared" si="62"/>
        <v>1500.512167000001</v>
      </c>
      <c r="R32" s="42">
        <f t="shared" si="62"/>
        <v>1650.5633837000012</v>
      </c>
      <c r="S32" s="42">
        <f t="shared" si="62"/>
        <v>1815.6197220700014</v>
      </c>
      <c r="T32" s="42"/>
      <c r="U32" s="42">
        <f t="shared" si="43"/>
        <v>1483.4312499999996</v>
      </c>
      <c r="V32" s="42">
        <f t="shared" si="43"/>
        <v>1520.5170312499995</v>
      </c>
      <c r="W32" s="42">
        <f t="shared" si="43"/>
        <v>1558.5299570312498</v>
      </c>
      <c r="X32" s="42">
        <f t="shared" si="43"/>
        <v>1597.4932059570308</v>
      </c>
      <c r="Y32" s="42">
        <f t="shared" si="43"/>
        <v>1637.4305361059562</v>
      </c>
      <c r="Z32" s="42">
        <f t="shared" si="43"/>
        <v>1678.3662995086052</v>
      </c>
      <c r="AA32" s="42">
        <f t="shared" si="43"/>
        <v>1720.3254569963201</v>
      </c>
      <c r="AB32" s="42">
        <f t="shared" si="43"/>
        <v>1763.3335934212282</v>
      </c>
      <c r="AC32" s="42">
        <f t="shared" si="43"/>
        <v>1807.4169332567587</v>
      </c>
      <c r="AD32" s="42">
        <f t="shared" si="43"/>
        <v>1852.6023565881776</v>
      </c>
      <c r="AE32" s="42"/>
      <c r="AF32" s="42"/>
      <c r="AG32" s="42">
        <f t="shared" si="44"/>
        <v>-713.43124999999952</v>
      </c>
      <c r="AH32" s="42">
        <f t="shared" si="45"/>
        <v>-673.51703124999926</v>
      </c>
      <c r="AI32" s="42">
        <f t="shared" si="46"/>
        <v>-626.82995703124948</v>
      </c>
      <c r="AJ32" s="42">
        <f t="shared" si="47"/>
        <v>-572.62320595703045</v>
      </c>
      <c r="AK32" s="42">
        <f t="shared" si="48"/>
        <v>-510.07353610595578</v>
      </c>
      <c r="AL32" s="42">
        <f t="shared" si="49"/>
        <v>-438.27359950860455</v>
      </c>
      <c r="AM32" s="42">
        <f t="shared" si="50"/>
        <v>-356.22348699631925</v>
      </c>
      <c r="AN32" s="42">
        <f t="shared" si="51"/>
        <v>-262.82142642122722</v>
      </c>
      <c r="AO32" s="42">
        <f t="shared" si="52"/>
        <v>-156.85354955675757</v>
      </c>
      <c r="AP32" s="42">
        <f t="shared" si="53"/>
        <v>-36.982634518176155</v>
      </c>
      <c r="AQ32" s="42"/>
      <c r="AR32" s="42">
        <f t="shared" si="54"/>
        <v>59337.249999999993</v>
      </c>
      <c r="AS32" s="42">
        <f t="shared" ref="AS32:BA32" si="63">AR32*$AR$3</f>
        <v>60820.681249999987</v>
      </c>
      <c r="AT32" s="42">
        <f t="shared" si="63"/>
        <v>62341.198281249985</v>
      </c>
      <c r="AU32" s="42">
        <f t="shared" si="63"/>
        <v>63899.728238281226</v>
      </c>
      <c r="AV32" s="42">
        <f t="shared" si="63"/>
        <v>65497.221444238254</v>
      </c>
      <c r="AW32" s="42">
        <f t="shared" si="63"/>
        <v>67134.651980344206</v>
      </c>
      <c r="AX32" s="42">
        <f t="shared" si="63"/>
        <v>68813.018279852811</v>
      </c>
      <c r="AY32" s="42">
        <f t="shared" si="63"/>
        <v>70533.343736849129</v>
      </c>
      <c r="AZ32" s="42">
        <f t="shared" si="63"/>
        <v>72296.677330270351</v>
      </c>
      <c r="BA32" s="42">
        <f t="shared" si="63"/>
        <v>74104.094263527106</v>
      </c>
    </row>
    <row r="33" spans="1:53" ht="17.25" customHeight="1" x14ac:dyDescent="0.25">
      <c r="A33" s="46"/>
      <c r="B33" s="3">
        <f>'HUD Income'!$B$41</f>
        <v>69468</v>
      </c>
      <c r="C33" s="1">
        <v>1.2</v>
      </c>
      <c r="D33" s="3">
        <f>'HUD Income'!$L$41</f>
        <v>1736.6999999999998</v>
      </c>
      <c r="E33" s="3">
        <f t="shared" si="38"/>
        <v>1736.6999999999998</v>
      </c>
      <c r="F33" s="3">
        <f>Rents!$E$66</f>
        <v>700</v>
      </c>
      <c r="G33" s="3">
        <f t="shared" si="39"/>
        <v>-1036.6999999999998</v>
      </c>
      <c r="H33" s="17" t="str">
        <f t="shared" si="40"/>
        <v>N/A</v>
      </c>
      <c r="J33" s="42">
        <f t="shared" si="41"/>
        <v>770.00000000000011</v>
      </c>
      <c r="K33" s="42">
        <f t="shared" ref="K33:S33" si="64">J33*1.1</f>
        <v>847.00000000000023</v>
      </c>
      <c r="L33" s="42">
        <f t="shared" si="64"/>
        <v>931.70000000000027</v>
      </c>
      <c r="M33" s="42">
        <f t="shared" si="64"/>
        <v>1024.8700000000003</v>
      </c>
      <c r="N33" s="42">
        <f t="shared" si="64"/>
        <v>1127.3570000000004</v>
      </c>
      <c r="O33" s="42">
        <f t="shared" si="64"/>
        <v>1240.0927000000006</v>
      </c>
      <c r="P33" s="42">
        <f t="shared" si="64"/>
        <v>1364.1019700000008</v>
      </c>
      <c r="Q33" s="42">
        <f t="shared" si="64"/>
        <v>1500.512167000001</v>
      </c>
      <c r="R33" s="42">
        <f t="shared" si="64"/>
        <v>1650.5633837000012</v>
      </c>
      <c r="S33" s="42">
        <f t="shared" si="64"/>
        <v>1815.6197220700014</v>
      </c>
      <c r="T33" s="42"/>
      <c r="U33" s="42">
        <f t="shared" si="43"/>
        <v>1780.1175000000001</v>
      </c>
      <c r="V33" s="42">
        <f t="shared" si="43"/>
        <v>1824.6204374999998</v>
      </c>
      <c r="W33" s="42">
        <f t="shared" si="43"/>
        <v>1870.2359484374995</v>
      </c>
      <c r="X33" s="42">
        <f t="shared" si="43"/>
        <v>1916.9918471484368</v>
      </c>
      <c r="Y33" s="42">
        <f t="shared" si="43"/>
        <v>1964.9166433271475</v>
      </c>
      <c r="Z33" s="42">
        <f t="shared" si="43"/>
        <v>2014.0395594103263</v>
      </c>
      <c r="AA33" s="42">
        <f t="shared" si="43"/>
        <v>2064.3905483955841</v>
      </c>
      <c r="AB33" s="42">
        <f t="shared" si="43"/>
        <v>2116.0003121054733</v>
      </c>
      <c r="AC33" s="42">
        <f t="shared" si="43"/>
        <v>2168.9003199081099</v>
      </c>
      <c r="AD33" s="42">
        <f t="shared" si="43"/>
        <v>2223.1228279058128</v>
      </c>
      <c r="AE33" s="42"/>
      <c r="AF33" s="42"/>
      <c r="AG33" s="42">
        <f t="shared" si="44"/>
        <v>-1010.1174999999999</v>
      </c>
      <c r="AH33" s="42">
        <f t="shared" si="45"/>
        <v>-977.62043749999953</v>
      </c>
      <c r="AI33" s="42">
        <f t="shared" si="46"/>
        <v>-938.5359484374992</v>
      </c>
      <c r="AJ33" s="42">
        <f t="shared" si="47"/>
        <v>-892.12184714843647</v>
      </c>
      <c r="AK33" s="42">
        <f t="shared" si="48"/>
        <v>-837.55964332714711</v>
      </c>
      <c r="AL33" s="42">
        <f t="shared" si="49"/>
        <v>-773.94685941032571</v>
      </c>
      <c r="AM33" s="42">
        <f t="shared" si="50"/>
        <v>-700.28857839558327</v>
      </c>
      <c r="AN33" s="42">
        <f t="shared" si="51"/>
        <v>-615.48814510547231</v>
      </c>
      <c r="AO33" s="42">
        <f t="shared" si="52"/>
        <v>-518.33693620810868</v>
      </c>
      <c r="AP33" s="42">
        <f t="shared" si="53"/>
        <v>-407.50310583581131</v>
      </c>
      <c r="AQ33" s="42"/>
      <c r="AR33" s="42">
        <f t="shared" si="54"/>
        <v>71204.7</v>
      </c>
      <c r="AS33" s="42">
        <f t="shared" ref="AS33:BA33" si="65">AR33*$AR$3</f>
        <v>72984.81749999999</v>
      </c>
      <c r="AT33" s="42">
        <f t="shared" si="65"/>
        <v>74809.437937499984</v>
      </c>
      <c r="AU33" s="42">
        <f t="shared" si="65"/>
        <v>76679.673885937475</v>
      </c>
      <c r="AV33" s="42">
        <f t="shared" si="65"/>
        <v>78596.665733085902</v>
      </c>
      <c r="AW33" s="42">
        <f t="shared" si="65"/>
        <v>80561.582376413047</v>
      </c>
      <c r="AX33" s="42">
        <f t="shared" si="65"/>
        <v>82575.621935823365</v>
      </c>
      <c r="AY33" s="42">
        <f t="shared" si="65"/>
        <v>84640.01248421894</v>
      </c>
      <c r="AZ33" s="42">
        <f t="shared" si="65"/>
        <v>86756.012796324401</v>
      </c>
      <c r="BA33" s="42">
        <f t="shared" si="65"/>
        <v>88924.913116232507</v>
      </c>
    </row>
    <row r="34" spans="1:53" ht="17.25" customHeight="1" x14ac:dyDescent="0.25">
      <c r="B34" s="19" t="s">
        <v>57</v>
      </c>
    </row>
    <row r="35" spans="1:53" s="19" customFormat="1" ht="17.25" customHeight="1" x14ac:dyDescent="0.25">
      <c r="B35" s="20" t="s">
        <v>0</v>
      </c>
      <c r="C35" s="20" t="s">
        <v>1</v>
      </c>
      <c r="D35" s="20" t="s">
        <v>3</v>
      </c>
      <c r="E35" s="20" t="s">
        <v>39</v>
      </c>
      <c r="F35" s="20" t="s">
        <v>2</v>
      </c>
      <c r="G35" s="20" t="s">
        <v>58</v>
      </c>
      <c r="H35" s="21" t="s">
        <v>38</v>
      </c>
      <c r="J35" s="30" t="s">
        <v>114</v>
      </c>
      <c r="K35" s="30" t="s">
        <v>104</v>
      </c>
      <c r="L35" s="30" t="s">
        <v>105</v>
      </c>
      <c r="M35" s="30" t="s">
        <v>106</v>
      </c>
      <c r="N35" s="30" t="s">
        <v>107</v>
      </c>
      <c r="O35" s="30" t="s">
        <v>108</v>
      </c>
      <c r="P35" s="30" t="s">
        <v>109</v>
      </c>
      <c r="Q35" s="30" t="s">
        <v>110</v>
      </c>
      <c r="R35" s="30" t="s">
        <v>111</v>
      </c>
      <c r="S35" s="30" t="s">
        <v>112</v>
      </c>
      <c r="U35" s="30" t="s">
        <v>114</v>
      </c>
      <c r="V35" s="30" t="s">
        <v>104</v>
      </c>
      <c r="W35" s="30" t="s">
        <v>105</v>
      </c>
      <c r="X35" s="30" t="s">
        <v>106</v>
      </c>
      <c r="Y35" s="30" t="s">
        <v>107</v>
      </c>
      <c r="Z35" s="30" t="s">
        <v>108</v>
      </c>
      <c r="AA35" s="30" t="s">
        <v>109</v>
      </c>
      <c r="AB35" s="30" t="s">
        <v>110</v>
      </c>
      <c r="AC35" s="30" t="s">
        <v>111</v>
      </c>
      <c r="AD35" s="30" t="s">
        <v>112</v>
      </c>
      <c r="AG35" s="30" t="s">
        <v>114</v>
      </c>
      <c r="AH35" s="30" t="s">
        <v>104</v>
      </c>
      <c r="AI35" s="30" t="s">
        <v>105</v>
      </c>
      <c r="AJ35" s="30" t="s">
        <v>106</v>
      </c>
      <c r="AK35" s="30" t="s">
        <v>107</v>
      </c>
      <c r="AL35" s="30" t="s">
        <v>108</v>
      </c>
      <c r="AM35" s="30" t="s">
        <v>109</v>
      </c>
      <c r="AN35" s="30" t="s">
        <v>110</v>
      </c>
      <c r="AO35" s="30" t="s">
        <v>111</v>
      </c>
      <c r="AP35" s="30" t="s">
        <v>112</v>
      </c>
      <c r="AR35" s="30" t="s">
        <v>114</v>
      </c>
      <c r="AS35" s="30" t="s">
        <v>104</v>
      </c>
      <c r="AT35" s="30" t="s">
        <v>105</v>
      </c>
      <c r="AU35" s="30" t="s">
        <v>106</v>
      </c>
      <c r="AV35" s="30" t="s">
        <v>107</v>
      </c>
      <c r="AW35" s="30" t="s">
        <v>108</v>
      </c>
      <c r="AX35" s="30" t="s">
        <v>109</v>
      </c>
      <c r="AY35" s="30" t="s">
        <v>110</v>
      </c>
      <c r="AZ35" s="30" t="s">
        <v>111</v>
      </c>
      <c r="BA35" s="30" t="s">
        <v>112</v>
      </c>
    </row>
    <row r="36" spans="1:53" ht="17.25" customHeight="1" x14ac:dyDescent="0.25">
      <c r="A36" s="46" t="s">
        <v>34</v>
      </c>
      <c r="B36" s="3"/>
      <c r="C36" s="1"/>
      <c r="D36" s="3"/>
      <c r="E36" s="3"/>
      <c r="F36" s="3"/>
      <c r="G36" s="3"/>
      <c r="H36" s="17"/>
    </row>
    <row r="37" spans="1:53" ht="17.25" customHeight="1" x14ac:dyDescent="0.25">
      <c r="A37" s="46"/>
      <c r="B37" s="3"/>
      <c r="C37" s="1"/>
      <c r="D37" s="3"/>
      <c r="E37" s="3"/>
      <c r="F37" s="3"/>
      <c r="G37" s="3"/>
      <c r="H37" s="17"/>
    </row>
    <row r="38" spans="1:53" ht="17.25" customHeight="1" x14ac:dyDescent="0.25">
      <c r="A38" s="46"/>
      <c r="B38" s="3">
        <f>'HUD Income'!$C$21</f>
        <v>32960</v>
      </c>
      <c r="C38" s="1">
        <v>0.4</v>
      </c>
      <c r="D38" s="3">
        <f>'HUD Income'!$M$21</f>
        <v>824</v>
      </c>
      <c r="E38" s="3">
        <f t="shared" ref="E38:E43" si="66">B38*0.3/12</f>
        <v>824</v>
      </c>
      <c r="F38" s="3">
        <f>Rents!$E$65</f>
        <v>650</v>
      </c>
      <c r="G38" s="3">
        <f t="shared" ref="G38:G43" si="67">F38-E38</f>
        <v>-174</v>
      </c>
      <c r="H38" s="17" t="str">
        <f t="shared" ref="H38:H43" si="68">IF(G38&gt;0,G38,"N/A")</f>
        <v>N/A</v>
      </c>
      <c r="J38" s="42">
        <f t="shared" ref="J38:J43" si="69">$F38*1.1</f>
        <v>715.00000000000011</v>
      </c>
      <c r="K38" s="42">
        <f t="shared" ref="K38:S38" si="70">J38*1.1</f>
        <v>786.50000000000023</v>
      </c>
      <c r="L38" s="42">
        <f t="shared" si="70"/>
        <v>865.15000000000032</v>
      </c>
      <c r="M38" s="42">
        <f t="shared" si="70"/>
        <v>951.66500000000042</v>
      </c>
      <c r="N38" s="42">
        <f t="shared" si="70"/>
        <v>1046.8315000000005</v>
      </c>
      <c r="O38" s="42">
        <f t="shared" si="70"/>
        <v>1151.5146500000005</v>
      </c>
      <c r="P38" s="42">
        <f t="shared" si="70"/>
        <v>1266.6661150000007</v>
      </c>
      <c r="Q38" s="42">
        <f t="shared" si="70"/>
        <v>1393.3327265000009</v>
      </c>
      <c r="R38" s="42">
        <f t="shared" si="70"/>
        <v>1532.6659991500012</v>
      </c>
      <c r="S38" s="42">
        <f t="shared" si="70"/>
        <v>1685.9325990650013</v>
      </c>
      <c r="T38" s="42"/>
      <c r="U38" s="42">
        <f t="shared" ref="U38:AD43" si="71">(AR38*$U$4)/12</f>
        <v>844.59999999999991</v>
      </c>
      <c r="V38" s="42">
        <f t="shared" si="71"/>
        <v>865.71500000000003</v>
      </c>
      <c r="W38" s="42">
        <f t="shared" si="71"/>
        <v>887.35787499999981</v>
      </c>
      <c r="X38" s="42">
        <f t="shared" si="71"/>
        <v>909.54182187499964</v>
      </c>
      <c r="Y38" s="42">
        <f t="shared" si="71"/>
        <v>932.28036742187476</v>
      </c>
      <c r="Z38" s="42">
        <f t="shared" si="71"/>
        <v>955.58737660742145</v>
      </c>
      <c r="AA38" s="42">
        <f t="shared" si="71"/>
        <v>979.4770610226069</v>
      </c>
      <c r="AB38" s="42">
        <f t="shared" si="71"/>
        <v>1003.963987548172</v>
      </c>
      <c r="AC38" s="42">
        <f t="shared" si="71"/>
        <v>1029.0630872368761</v>
      </c>
      <c r="AD38" s="42">
        <f t="shared" si="71"/>
        <v>1054.7896644177979</v>
      </c>
      <c r="AE38" s="42"/>
      <c r="AF38" s="42"/>
      <c r="AG38" s="42">
        <f t="shared" ref="AG38:AG43" si="72">J38-U38</f>
        <v>-129.5999999999998</v>
      </c>
      <c r="AH38" s="42">
        <f t="shared" ref="AH38:AH43" si="73">K38-V38</f>
        <v>-79.214999999999804</v>
      </c>
      <c r="AI38" s="42">
        <f t="shared" ref="AI38:AI43" si="74">L38-W38</f>
        <v>-22.20787499999949</v>
      </c>
      <c r="AJ38" s="42">
        <f t="shared" ref="AJ38:AJ43" si="75">M38-X38</f>
        <v>42.123178125000777</v>
      </c>
      <c r="AK38" s="42">
        <f t="shared" ref="AK38:AK43" si="76">N38-Y38</f>
        <v>114.5511325781257</v>
      </c>
      <c r="AL38" s="42">
        <f t="shared" ref="AL38:AL43" si="77">O38-Z38</f>
        <v>195.92727339257908</v>
      </c>
      <c r="AM38" s="42">
        <f t="shared" ref="AM38:AM43" si="78">P38-AA38</f>
        <v>287.18905397739377</v>
      </c>
      <c r="AN38" s="42">
        <f t="shared" ref="AN38:AN43" si="79">Q38-AB38</f>
        <v>389.36873895182896</v>
      </c>
      <c r="AO38" s="42">
        <f t="shared" ref="AO38:AO43" si="80">R38-AC38</f>
        <v>503.60291191312513</v>
      </c>
      <c r="AP38" s="42">
        <f t="shared" ref="AP38:AP43" si="81">S38-AD38</f>
        <v>631.14293464720345</v>
      </c>
      <c r="AQ38" s="42"/>
      <c r="AR38" s="42">
        <f t="shared" ref="AR38:AR43" si="82">B38*$AR$3</f>
        <v>33784</v>
      </c>
      <c r="AS38" s="42">
        <f t="shared" ref="AS38:BA38" si="83">AR38*$AR$3</f>
        <v>34628.6</v>
      </c>
      <c r="AT38" s="42">
        <f t="shared" si="83"/>
        <v>35494.314999999995</v>
      </c>
      <c r="AU38" s="42">
        <f t="shared" si="83"/>
        <v>36381.672874999989</v>
      </c>
      <c r="AV38" s="42">
        <f t="shared" si="83"/>
        <v>37291.214696874988</v>
      </c>
      <c r="AW38" s="42">
        <f t="shared" si="83"/>
        <v>38223.495064296862</v>
      </c>
      <c r="AX38" s="42">
        <f t="shared" si="83"/>
        <v>39179.082440904276</v>
      </c>
      <c r="AY38" s="42">
        <f t="shared" si="83"/>
        <v>40158.55950192688</v>
      </c>
      <c r="AZ38" s="42">
        <f t="shared" si="83"/>
        <v>41162.523489475047</v>
      </c>
      <c r="BA38" s="42">
        <f t="shared" si="83"/>
        <v>42191.586576711918</v>
      </c>
    </row>
    <row r="39" spans="1:53" ht="17.25" customHeight="1" x14ac:dyDescent="0.25">
      <c r="A39" s="46"/>
      <c r="B39" s="3">
        <f>'HUD Income'!$C$25</f>
        <v>41200</v>
      </c>
      <c r="C39" s="1">
        <v>0.5</v>
      </c>
      <c r="D39" s="3">
        <f>'HUD Income'!$M$25</f>
        <v>1030</v>
      </c>
      <c r="E39" s="3">
        <f t="shared" si="66"/>
        <v>1030</v>
      </c>
      <c r="F39" s="3">
        <f>Rents!$E$65</f>
        <v>650</v>
      </c>
      <c r="G39" s="3">
        <f t="shared" si="67"/>
        <v>-380</v>
      </c>
      <c r="H39" s="17" t="str">
        <f t="shared" si="68"/>
        <v>N/A</v>
      </c>
      <c r="J39" s="42">
        <f t="shared" si="69"/>
        <v>715.00000000000011</v>
      </c>
      <c r="K39" s="42">
        <f t="shared" ref="K39:S39" si="84">J39*1.1</f>
        <v>786.50000000000023</v>
      </c>
      <c r="L39" s="42">
        <f t="shared" si="84"/>
        <v>865.15000000000032</v>
      </c>
      <c r="M39" s="42">
        <f t="shared" si="84"/>
        <v>951.66500000000042</v>
      </c>
      <c r="N39" s="42">
        <f t="shared" si="84"/>
        <v>1046.8315000000005</v>
      </c>
      <c r="O39" s="42">
        <f t="shared" si="84"/>
        <v>1151.5146500000005</v>
      </c>
      <c r="P39" s="42">
        <f t="shared" si="84"/>
        <v>1266.6661150000007</v>
      </c>
      <c r="Q39" s="42">
        <f t="shared" si="84"/>
        <v>1393.3327265000009</v>
      </c>
      <c r="R39" s="42">
        <f t="shared" si="84"/>
        <v>1532.6659991500012</v>
      </c>
      <c r="S39" s="42">
        <f t="shared" si="84"/>
        <v>1685.9325990650013</v>
      </c>
      <c r="T39" s="42"/>
      <c r="U39" s="42">
        <f t="shared" si="71"/>
        <v>1055.7499999999998</v>
      </c>
      <c r="V39" s="42">
        <f t="shared" si="71"/>
        <v>1082.1437499999995</v>
      </c>
      <c r="W39" s="42">
        <f t="shared" si="71"/>
        <v>1109.1973437499994</v>
      </c>
      <c r="X39" s="42">
        <f t="shared" si="71"/>
        <v>1136.9272773437494</v>
      </c>
      <c r="Y39" s="42">
        <f t="shared" si="71"/>
        <v>1165.3504592773431</v>
      </c>
      <c r="Z39" s="42">
        <f t="shared" si="71"/>
        <v>1194.4842207592767</v>
      </c>
      <c r="AA39" s="42">
        <f t="shared" si="71"/>
        <v>1224.3463262782584</v>
      </c>
      <c r="AB39" s="42">
        <f t="shared" si="71"/>
        <v>1254.9549844352148</v>
      </c>
      <c r="AC39" s="42">
        <f t="shared" si="71"/>
        <v>1286.328859046095</v>
      </c>
      <c r="AD39" s="42">
        <f t="shared" si="71"/>
        <v>1318.4870805222472</v>
      </c>
      <c r="AE39" s="42"/>
      <c r="AF39" s="42"/>
      <c r="AG39" s="42">
        <f t="shared" si="72"/>
        <v>-340.74999999999966</v>
      </c>
      <c r="AH39" s="42">
        <f t="shared" si="73"/>
        <v>-295.64374999999927</v>
      </c>
      <c r="AI39" s="42">
        <f t="shared" si="74"/>
        <v>-244.04734374999907</v>
      </c>
      <c r="AJ39" s="42">
        <f t="shared" si="75"/>
        <v>-185.26227734374902</v>
      </c>
      <c r="AK39" s="42">
        <f t="shared" si="76"/>
        <v>-118.51895927734267</v>
      </c>
      <c r="AL39" s="42">
        <f t="shared" si="77"/>
        <v>-42.969570759276166</v>
      </c>
      <c r="AM39" s="42">
        <f t="shared" si="78"/>
        <v>42.31978872174227</v>
      </c>
      <c r="AN39" s="42">
        <f t="shared" si="79"/>
        <v>138.37774206478616</v>
      </c>
      <c r="AO39" s="42">
        <f t="shared" si="80"/>
        <v>246.33714010390622</v>
      </c>
      <c r="AP39" s="42">
        <f t="shared" si="81"/>
        <v>367.44551854275414</v>
      </c>
      <c r="AQ39" s="42"/>
      <c r="AR39" s="42">
        <f t="shared" si="82"/>
        <v>42229.999999999993</v>
      </c>
      <c r="AS39" s="42">
        <f t="shared" ref="AS39:BA39" si="85">AR39*$AR$3</f>
        <v>43285.749999999985</v>
      </c>
      <c r="AT39" s="42">
        <f t="shared" si="85"/>
        <v>44367.893749999981</v>
      </c>
      <c r="AU39" s="42">
        <f t="shared" si="85"/>
        <v>45477.091093749979</v>
      </c>
      <c r="AV39" s="42">
        <f t="shared" si="85"/>
        <v>46614.018371093727</v>
      </c>
      <c r="AW39" s="42">
        <f t="shared" si="85"/>
        <v>47779.368830371066</v>
      </c>
      <c r="AX39" s="42">
        <f t="shared" si="85"/>
        <v>48973.85305113034</v>
      </c>
      <c r="AY39" s="42">
        <f t="shared" si="85"/>
        <v>50198.199377408593</v>
      </c>
      <c r="AZ39" s="42">
        <f t="shared" si="85"/>
        <v>51453.154361843801</v>
      </c>
      <c r="BA39" s="42">
        <f t="shared" si="85"/>
        <v>52739.483220889888</v>
      </c>
    </row>
    <row r="40" spans="1:53" ht="17.25" customHeight="1" x14ac:dyDescent="0.25">
      <c r="A40" s="46"/>
      <c r="B40" s="3">
        <f>'HUD Income'!$C$29</f>
        <v>49440</v>
      </c>
      <c r="C40" s="1">
        <v>0.6</v>
      </c>
      <c r="D40" s="3">
        <f>'HUD Income'!$M$29</f>
        <v>1236</v>
      </c>
      <c r="E40" s="3">
        <f t="shared" si="66"/>
        <v>1236</v>
      </c>
      <c r="F40" s="3">
        <f>Rents!$E$65</f>
        <v>650</v>
      </c>
      <c r="G40" s="3">
        <f t="shared" si="67"/>
        <v>-586</v>
      </c>
      <c r="H40" s="17" t="str">
        <f t="shared" si="68"/>
        <v>N/A</v>
      </c>
      <c r="J40" s="42">
        <f t="shared" si="69"/>
        <v>715.00000000000011</v>
      </c>
      <c r="K40" s="42">
        <f t="shared" ref="K40:S40" si="86">J40*1.1</f>
        <v>786.50000000000023</v>
      </c>
      <c r="L40" s="42">
        <f t="shared" si="86"/>
        <v>865.15000000000032</v>
      </c>
      <c r="M40" s="42">
        <f t="shared" si="86"/>
        <v>951.66500000000042</v>
      </c>
      <c r="N40" s="42">
        <f t="shared" si="86"/>
        <v>1046.8315000000005</v>
      </c>
      <c r="O40" s="42">
        <f t="shared" si="86"/>
        <v>1151.5146500000005</v>
      </c>
      <c r="P40" s="42">
        <f t="shared" si="86"/>
        <v>1266.6661150000007</v>
      </c>
      <c r="Q40" s="42">
        <f t="shared" si="86"/>
        <v>1393.3327265000009</v>
      </c>
      <c r="R40" s="42">
        <f t="shared" si="86"/>
        <v>1532.6659991500012</v>
      </c>
      <c r="S40" s="42">
        <f t="shared" si="86"/>
        <v>1685.9325990650013</v>
      </c>
      <c r="T40" s="42"/>
      <c r="U40" s="42">
        <f t="shared" si="71"/>
        <v>1266.8999999999999</v>
      </c>
      <c r="V40" s="42">
        <f t="shared" si="71"/>
        <v>1298.5724999999995</v>
      </c>
      <c r="W40" s="42">
        <f t="shared" si="71"/>
        <v>1331.0368124999995</v>
      </c>
      <c r="X40" s="42">
        <f t="shared" si="71"/>
        <v>1364.3127328124995</v>
      </c>
      <c r="Y40" s="42">
        <f t="shared" si="71"/>
        <v>1398.4205511328119</v>
      </c>
      <c r="Z40" s="42">
        <f t="shared" si="71"/>
        <v>1433.3810649111319</v>
      </c>
      <c r="AA40" s="42">
        <f t="shared" si="71"/>
        <v>1469.2155915339099</v>
      </c>
      <c r="AB40" s="42">
        <f t="shared" si="71"/>
        <v>1505.9459813222575</v>
      </c>
      <c r="AC40" s="42">
        <f t="shared" si="71"/>
        <v>1543.5946308553139</v>
      </c>
      <c r="AD40" s="42">
        <f t="shared" si="71"/>
        <v>1582.1844966266965</v>
      </c>
      <c r="AE40" s="42"/>
      <c r="AF40" s="42"/>
      <c r="AG40" s="42">
        <f t="shared" si="72"/>
        <v>-551.89999999999975</v>
      </c>
      <c r="AH40" s="42">
        <f t="shared" si="73"/>
        <v>-512.07249999999931</v>
      </c>
      <c r="AI40" s="42">
        <f t="shared" si="74"/>
        <v>-465.88681249999922</v>
      </c>
      <c r="AJ40" s="42">
        <f t="shared" si="75"/>
        <v>-412.64773281249904</v>
      </c>
      <c r="AK40" s="42">
        <f t="shared" si="76"/>
        <v>-351.58905113281139</v>
      </c>
      <c r="AL40" s="42">
        <f t="shared" si="77"/>
        <v>-281.86641491113141</v>
      </c>
      <c r="AM40" s="42">
        <f t="shared" si="78"/>
        <v>-202.54947653390923</v>
      </c>
      <c r="AN40" s="42">
        <f t="shared" si="79"/>
        <v>-112.61325482225652</v>
      </c>
      <c r="AO40" s="42">
        <f t="shared" si="80"/>
        <v>-10.928631705312682</v>
      </c>
      <c r="AP40" s="42">
        <f t="shared" si="81"/>
        <v>103.74810243830484</v>
      </c>
      <c r="AQ40" s="42"/>
      <c r="AR40" s="42">
        <f t="shared" si="82"/>
        <v>50675.999999999993</v>
      </c>
      <c r="AS40" s="42">
        <f t="shared" ref="AS40:BA40" si="87">AR40*$AR$3</f>
        <v>51942.899999999987</v>
      </c>
      <c r="AT40" s="42">
        <f t="shared" si="87"/>
        <v>53241.472499999982</v>
      </c>
      <c r="AU40" s="42">
        <f t="shared" si="87"/>
        <v>54572.509312499977</v>
      </c>
      <c r="AV40" s="42">
        <f t="shared" si="87"/>
        <v>55936.822045312474</v>
      </c>
      <c r="AW40" s="42">
        <f t="shared" si="87"/>
        <v>57335.242596445278</v>
      </c>
      <c r="AX40" s="42">
        <f t="shared" si="87"/>
        <v>58768.623661356403</v>
      </c>
      <c r="AY40" s="42">
        <f t="shared" si="87"/>
        <v>60237.839252890306</v>
      </c>
      <c r="AZ40" s="42">
        <f t="shared" si="87"/>
        <v>61743.785234212555</v>
      </c>
      <c r="BA40" s="42">
        <f t="shared" si="87"/>
        <v>63287.379865067865</v>
      </c>
    </row>
    <row r="41" spans="1:53" ht="17.25" customHeight="1" x14ac:dyDescent="0.25">
      <c r="A41" s="46"/>
      <c r="B41" s="3">
        <f>'HUD Income'!$C$33</f>
        <v>65950</v>
      </c>
      <c r="C41" s="1">
        <v>0.8</v>
      </c>
      <c r="D41" s="3">
        <f>'HUD Income'!$M$33</f>
        <v>1648.75</v>
      </c>
      <c r="E41" s="3">
        <f t="shared" si="66"/>
        <v>1648.75</v>
      </c>
      <c r="F41" s="3">
        <f>Rents!$E$66</f>
        <v>700</v>
      </c>
      <c r="G41" s="3">
        <f t="shared" si="67"/>
        <v>-948.75</v>
      </c>
      <c r="H41" s="17" t="str">
        <f t="shared" si="68"/>
        <v>N/A</v>
      </c>
      <c r="J41" s="42">
        <f t="shared" si="69"/>
        <v>770.00000000000011</v>
      </c>
      <c r="K41" s="42">
        <f t="shared" ref="K41:S41" si="88">J41*1.1</f>
        <v>847.00000000000023</v>
      </c>
      <c r="L41" s="42">
        <f t="shared" si="88"/>
        <v>931.70000000000027</v>
      </c>
      <c r="M41" s="42">
        <f t="shared" si="88"/>
        <v>1024.8700000000003</v>
      </c>
      <c r="N41" s="42">
        <f t="shared" si="88"/>
        <v>1127.3570000000004</v>
      </c>
      <c r="O41" s="42">
        <f t="shared" si="88"/>
        <v>1240.0927000000006</v>
      </c>
      <c r="P41" s="42">
        <f t="shared" si="88"/>
        <v>1364.1019700000008</v>
      </c>
      <c r="Q41" s="42">
        <f t="shared" si="88"/>
        <v>1500.512167000001</v>
      </c>
      <c r="R41" s="42">
        <f t="shared" si="88"/>
        <v>1650.5633837000012</v>
      </c>
      <c r="S41" s="42">
        <f t="shared" si="88"/>
        <v>1815.6197220700014</v>
      </c>
      <c r="T41" s="42"/>
      <c r="U41" s="42">
        <f t="shared" si="71"/>
        <v>1689.96875</v>
      </c>
      <c r="V41" s="42">
        <f t="shared" si="71"/>
        <v>1732.21796875</v>
      </c>
      <c r="W41" s="42">
        <f t="shared" si="71"/>
        <v>1775.5234179687495</v>
      </c>
      <c r="X41" s="42">
        <f t="shared" si="71"/>
        <v>1819.9115034179683</v>
      </c>
      <c r="Y41" s="42">
        <f t="shared" si="71"/>
        <v>1865.4092910034169</v>
      </c>
      <c r="Z41" s="42">
        <f t="shared" si="71"/>
        <v>1912.0445232785023</v>
      </c>
      <c r="AA41" s="42">
        <f t="shared" si="71"/>
        <v>1959.8456363604646</v>
      </c>
      <c r="AB41" s="42">
        <f t="shared" si="71"/>
        <v>2008.8417772694763</v>
      </c>
      <c r="AC41" s="42">
        <f t="shared" si="71"/>
        <v>2059.0628217012131</v>
      </c>
      <c r="AD41" s="42">
        <f t="shared" si="71"/>
        <v>2110.5393922437434</v>
      </c>
      <c r="AE41" s="42"/>
      <c r="AF41" s="42"/>
      <c r="AG41" s="42">
        <f t="shared" si="72"/>
        <v>-919.96874999999989</v>
      </c>
      <c r="AH41" s="42">
        <f t="shared" si="73"/>
        <v>-885.21796874999973</v>
      </c>
      <c r="AI41" s="42">
        <f t="shared" si="74"/>
        <v>-843.82341796874925</v>
      </c>
      <c r="AJ41" s="42">
        <f t="shared" si="75"/>
        <v>-795.04150341796799</v>
      </c>
      <c r="AK41" s="42">
        <f t="shared" si="76"/>
        <v>-738.05229100341649</v>
      </c>
      <c r="AL41" s="42">
        <f t="shared" si="77"/>
        <v>-671.95182327850171</v>
      </c>
      <c r="AM41" s="42">
        <f t="shared" si="78"/>
        <v>-595.74366636046375</v>
      </c>
      <c r="AN41" s="42">
        <f t="shared" si="79"/>
        <v>-508.32961026947532</v>
      </c>
      <c r="AO41" s="42">
        <f t="shared" si="80"/>
        <v>-408.49943800121196</v>
      </c>
      <c r="AP41" s="42">
        <f t="shared" si="81"/>
        <v>-294.91967017374191</v>
      </c>
      <c r="AQ41" s="42"/>
      <c r="AR41" s="42">
        <f t="shared" si="82"/>
        <v>67598.75</v>
      </c>
      <c r="AS41" s="42">
        <f t="shared" ref="AS41:BA41" si="89">AR41*$AR$3</f>
        <v>69288.71875</v>
      </c>
      <c r="AT41" s="42">
        <f t="shared" si="89"/>
        <v>71020.936718749988</v>
      </c>
      <c r="AU41" s="42">
        <f t="shared" si="89"/>
        <v>72796.460136718728</v>
      </c>
      <c r="AV41" s="42">
        <f t="shared" si="89"/>
        <v>74616.371640136684</v>
      </c>
      <c r="AW41" s="42">
        <f t="shared" si="89"/>
        <v>76481.780931140092</v>
      </c>
      <c r="AX41" s="42">
        <f t="shared" si="89"/>
        <v>78393.825454418591</v>
      </c>
      <c r="AY41" s="42">
        <f t="shared" si="89"/>
        <v>80353.671090779055</v>
      </c>
      <c r="AZ41" s="42">
        <f t="shared" si="89"/>
        <v>82362.512868048521</v>
      </c>
      <c r="BA41" s="42">
        <f t="shared" si="89"/>
        <v>84421.575689749734</v>
      </c>
    </row>
    <row r="42" spans="1:53" ht="17.25" customHeight="1" x14ac:dyDescent="0.25">
      <c r="A42" s="46"/>
      <c r="B42" s="3">
        <f>'HUD Income'!$C$37</f>
        <v>66160</v>
      </c>
      <c r="C42" s="1">
        <v>1</v>
      </c>
      <c r="D42" s="3">
        <f>'HUD Income'!$M$37</f>
        <v>1654</v>
      </c>
      <c r="E42" s="3">
        <f t="shared" si="66"/>
        <v>1654</v>
      </c>
      <c r="F42" s="3">
        <f>Rents!$E$66</f>
        <v>700</v>
      </c>
      <c r="G42" s="3">
        <f t="shared" si="67"/>
        <v>-954</v>
      </c>
      <c r="H42" s="17" t="str">
        <f t="shared" si="68"/>
        <v>N/A</v>
      </c>
      <c r="J42" s="42">
        <f t="shared" si="69"/>
        <v>770.00000000000011</v>
      </c>
      <c r="K42" s="42">
        <f t="shared" ref="K42:S42" si="90">J42*1.1</f>
        <v>847.00000000000023</v>
      </c>
      <c r="L42" s="42">
        <f t="shared" si="90"/>
        <v>931.70000000000027</v>
      </c>
      <c r="M42" s="42">
        <f t="shared" si="90"/>
        <v>1024.8700000000003</v>
      </c>
      <c r="N42" s="42">
        <f t="shared" si="90"/>
        <v>1127.3570000000004</v>
      </c>
      <c r="O42" s="42">
        <f t="shared" si="90"/>
        <v>1240.0927000000006</v>
      </c>
      <c r="P42" s="42">
        <f t="shared" si="90"/>
        <v>1364.1019700000008</v>
      </c>
      <c r="Q42" s="42">
        <f t="shared" si="90"/>
        <v>1500.512167000001</v>
      </c>
      <c r="R42" s="42">
        <f t="shared" si="90"/>
        <v>1650.5633837000012</v>
      </c>
      <c r="S42" s="42">
        <f t="shared" si="90"/>
        <v>1815.6197220700014</v>
      </c>
      <c r="T42" s="42"/>
      <c r="U42" s="42">
        <f t="shared" si="71"/>
        <v>1695.3500000000001</v>
      </c>
      <c r="V42" s="42">
        <f t="shared" si="71"/>
        <v>1737.7337499999996</v>
      </c>
      <c r="W42" s="42">
        <f t="shared" si="71"/>
        <v>1781.1770937499996</v>
      </c>
      <c r="X42" s="42">
        <f t="shared" si="71"/>
        <v>1825.7065210937496</v>
      </c>
      <c r="Y42" s="42">
        <f t="shared" si="71"/>
        <v>1871.3491841210932</v>
      </c>
      <c r="Z42" s="42">
        <f t="shared" si="71"/>
        <v>1918.1329137241207</v>
      </c>
      <c r="AA42" s="42">
        <f t="shared" si="71"/>
        <v>1966.0862365672235</v>
      </c>
      <c r="AB42" s="42">
        <f t="shared" si="71"/>
        <v>2015.2383924814039</v>
      </c>
      <c r="AC42" s="42">
        <f t="shared" si="71"/>
        <v>2065.6193522934386</v>
      </c>
      <c r="AD42" s="42">
        <f t="shared" si="71"/>
        <v>2117.2598361007745</v>
      </c>
      <c r="AE42" s="42"/>
      <c r="AF42" s="42"/>
      <c r="AG42" s="42">
        <f t="shared" si="72"/>
        <v>-925.35</v>
      </c>
      <c r="AH42" s="42">
        <f t="shared" si="73"/>
        <v>-890.73374999999942</v>
      </c>
      <c r="AI42" s="42">
        <f t="shared" si="74"/>
        <v>-849.47709374999931</v>
      </c>
      <c r="AJ42" s="42">
        <f t="shared" si="75"/>
        <v>-800.8365210937493</v>
      </c>
      <c r="AK42" s="42">
        <f t="shared" si="76"/>
        <v>-743.99218412109281</v>
      </c>
      <c r="AL42" s="42">
        <f t="shared" si="77"/>
        <v>-678.04021372412012</v>
      </c>
      <c r="AM42" s="42">
        <f t="shared" si="78"/>
        <v>-601.98426656722268</v>
      </c>
      <c r="AN42" s="42">
        <f t="shared" si="79"/>
        <v>-514.72622548140293</v>
      </c>
      <c r="AO42" s="42">
        <f t="shared" si="80"/>
        <v>-415.05596859343746</v>
      </c>
      <c r="AP42" s="42">
        <f t="shared" si="81"/>
        <v>-301.64011403077302</v>
      </c>
      <c r="AQ42" s="42"/>
      <c r="AR42" s="42">
        <f t="shared" si="82"/>
        <v>67814</v>
      </c>
      <c r="AS42" s="42">
        <f t="shared" ref="AS42:BA42" si="91">AR42*$AR$3</f>
        <v>69509.349999999991</v>
      </c>
      <c r="AT42" s="42">
        <f t="shared" si="91"/>
        <v>71247.083749999991</v>
      </c>
      <c r="AU42" s="42">
        <f t="shared" si="91"/>
        <v>73028.260843749988</v>
      </c>
      <c r="AV42" s="42">
        <f t="shared" si="91"/>
        <v>74853.967364843731</v>
      </c>
      <c r="AW42" s="42">
        <f t="shared" si="91"/>
        <v>76725.316548964824</v>
      </c>
      <c r="AX42" s="42">
        <f t="shared" si="91"/>
        <v>78643.449462688935</v>
      </c>
      <c r="AY42" s="42">
        <f t="shared" si="91"/>
        <v>80609.535699256157</v>
      </c>
      <c r="AZ42" s="42">
        <f t="shared" si="91"/>
        <v>82624.774091737549</v>
      </c>
      <c r="BA42" s="42">
        <f t="shared" si="91"/>
        <v>84690.393444030982</v>
      </c>
    </row>
    <row r="43" spans="1:53" ht="17.25" customHeight="1" x14ac:dyDescent="0.25">
      <c r="A43" s="46"/>
      <c r="B43" s="3">
        <f>'HUD Income'!$C$41</f>
        <v>79392</v>
      </c>
      <c r="C43" s="1">
        <v>1.2</v>
      </c>
      <c r="D43" s="3">
        <f>'HUD Income'!$M$41</f>
        <v>1984.8</v>
      </c>
      <c r="E43" s="3">
        <f t="shared" si="66"/>
        <v>1984.8</v>
      </c>
      <c r="F43" s="3">
        <f>Rents!$E$66</f>
        <v>700</v>
      </c>
      <c r="G43" s="3">
        <f t="shared" si="67"/>
        <v>-1284.8</v>
      </c>
      <c r="H43" s="17" t="str">
        <f t="shared" si="68"/>
        <v>N/A</v>
      </c>
      <c r="J43" s="42">
        <f t="shared" si="69"/>
        <v>770.00000000000011</v>
      </c>
      <c r="K43" s="42">
        <f t="shared" ref="K43:S43" si="92">J43*1.1</f>
        <v>847.00000000000023</v>
      </c>
      <c r="L43" s="42">
        <f t="shared" si="92"/>
        <v>931.70000000000027</v>
      </c>
      <c r="M43" s="42">
        <f t="shared" si="92"/>
        <v>1024.8700000000003</v>
      </c>
      <c r="N43" s="42">
        <f t="shared" si="92"/>
        <v>1127.3570000000004</v>
      </c>
      <c r="O43" s="42">
        <f t="shared" si="92"/>
        <v>1240.0927000000006</v>
      </c>
      <c r="P43" s="42">
        <f t="shared" si="92"/>
        <v>1364.1019700000008</v>
      </c>
      <c r="Q43" s="42">
        <f t="shared" si="92"/>
        <v>1500.512167000001</v>
      </c>
      <c r="R43" s="42">
        <f t="shared" si="92"/>
        <v>1650.5633837000012</v>
      </c>
      <c r="S43" s="42">
        <f t="shared" si="92"/>
        <v>1815.6197220700014</v>
      </c>
      <c r="T43" s="42"/>
      <c r="U43" s="42">
        <f t="shared" si="71"/>
        <v>2034.4199999999998</v>
      </c>
      <c r="V43" s="42">
        <f t="shared" si="71"/>
        <v>2085.2804999999994</v>
      </c>
      <c r="W43" s="42">
        <f t="shared" si="71"/>
        <v>2137.4125124999996</v>
      </c>
      <c r="X43" s="42">
        <f t="shared" si="71"/>
        <v>2190.8478253124995</v>
      </c>
      <c r="Y43" s="42">
        <f t="shared" si="71"/>
        <v>2245.6190209453116</v>
      </c>
      <c r="Z43" s="42">
        <f t="shared" si="71"/>
        <v>2301.7594964689442</v>
      </c>
      <c r="AA43" s="42">
        <f t="shared" si="71"/>
        <v>2359.3034838806675</v>
      </c>
      <c r="AB43" s="42">
        <f t="shared" si="71"/>
        <v>2418.2860709776842</v>
      </c>
      <c r="AC43" s="42">
        <f t="shared" si="71"/>
        <v>2478.7432227521263</v>
      </c>
      <c r="AD43" s="42">
        <f t="shared" si="71"/>
        <v>2540.711803320929</v>
      </c>
      <c r="AE43" s="42"/>
      <c r="AF43" s="42"/>
      <c r="AG43" s="42">
        <f t="shared" si="72"/>
        <v>-1264.4199999999996</v>
      </c>
      <c r="AH43" s="42">
        <f t="shared" si="73"/>
        <v>-1238.2804999999992</v>
      </c>
      <c r="AI43" s="42">
        <f t="shared" si="74"/>
        <v>-1205.7125124999993</v>
      </c>
      <c r="AJ43" s="42">
        <f t="shared" si="75"/>
        <v>-1165.9778253124991</v>
      </c>
      <c r="AK43" s="42">
        <f t="shared" si="76"/>
        <v>-1118.2620209453112</v>
      </c>
      <c r="AL43" s="42">
        <f t="shared" si="77"/>
        <v>-1061.6667964689436</v>
      </c>
      <c r="AM43" s="42">
        <f t="shared" si="78"/>
        <v>-995.20151388066665</v>
      </c>
      <c r="AN43" s="42">
        <f t="shared" si="79"/>
        <v>-917.77390397768318</v>
      </c>
      <c r="AO43" s="42">
        <f t="shared" si="80"/>
        <v>-828.17983905212509</v>
      </c>
      <c r="AP43" s="42">
        <f t="shared" si="81"/>
        <v>-725.09208125092755</v>
      </c>
      <c r="AQ43" s="42"/>
      <c r="AR43" s="42">
        <f t="shared" si="82"/>
        <v>81376.799999999988</v>
      </c>
      <c r="AS43" s="42">
        <f t="shared" ref="AS43:BA43" si="93">AR43*$AR$3</f>
        <v>83411.219999999987</v>
      </c>
      <c r="AT43" s="42">
        <f t="shared" si="93"/>
        <v>85496.50049999998</v>
      </c>
      <c r="AU43" s="42">
        <f t="shared" si="93"/>
        <v>87633.913012499979</v>
      </c>
      <c r="AV43" s="42">
        <f t="shared" si="93"/>
        <v>89824.760837812471</v>
      </c>
      <c r="AW43" s="42">
        <f t="shared" si="93"/>
        <v>92070.379858757777</v>
      </c>
      <c r="AX43" s="42">
        <f t="shared" si="93"/>
        <v>94372.139355226711</v>
      </c>
      <c r="AY43" s="42">
        <f t="shared" si="93"/>
        <v>96731.442839107374</v>
      </c>
      <c r="AZ43" s="42">
        <f t="shared" si="93"/>
        <v>99149.728910085047</v>
      </c>
      <c r="BA43" s="42">
        <f t="shared" si="93"/>
        <v>101628.47213283717</v>
      </c>
    </row>
    <row r="44" spans="1:53" ht="17.25" customHeight="1" x14ac:dyDescent="0.25">
      <c r="B44" s="19" t="s">
        <v>60</v>
      </c>
    </row>
    <row r="45" spans="1:53" s="19" customFormat="1" ht="17.25" customHeight="1" x14ac:dyDescent="0.25">
      <c r="B45" s="20" t="s">
        <v>0</v>
      </c>
      <c r="C45" s="20" t="s">
        <v>1</v>
      </c>
      <c r="D45" s="20" t="s">
        <v>3</v>
      </c>
      <c r="E45" s="20" t="s">
        <v>39</v>
      </c>
      <c r="F45" s="20" t="s">
        <v>2</v>
      </c>
      <c r="G45" s="20" t="s">
        <v>58</v>
      </c>
      <c r="H45" s="21" t="s">
        <v>38</v>
      </c>
      <c r="J45" s="30" t="s">
        <v>114</v>
      </c>
      <c r="K45" s="30" t="s">
        <v>104</v>
      </c>
      <c r="L45" s="30" t="s">
        <v>105</v>
      </c>
      <c r="M45" s="30" t="s">
        <v>106</v>
      </c>
      <c r="N45" s="30" t="s">
        <v>107</v>
      </c>
      <c r="O45" s="30" t="s">
        <v>108</v>
      </c>
      <c r="P45" s="30" t="s">
        <v>109</v>
      </c>
      <c r="Q45" s="30" t="s">
        <v>110</v>
      </c>
      <c r="R45" s="30" t="s">
        <v>111</v>
      </c>
      <c r="S45" s="30" t="s">
        <v>112</v>
      </c>
      <c r="U45" s="30" t="s">
        <v>114</v>
      </c>
      <c r="V45" s="30" t="s">
        <v>104</v>
      </c>
      <c r="W45" s="30" t="s">
        <v>105</v>
      </c>
      <c r="X45" s="30" t="s">
        <v>106</v>
      </c>
      <c r="Y45" s="30" t="s">
        <v>107</v>
      </c>
      <c r="Z45" s="30" t="s">
        <v>108</v>
      </c>
      <c r="AA45" s="30" t="s">
        <v>109</v>
      </c>
      <c r="AB45" s="30" t="s">
        <v>110</v>
      </c>
      <c r="AC45" s="30" t="s">
        <v>111</v>
      </c>
      <c r="AD45" s="30" t="s">
        <v>112</v>
      </c>
      <c r="AG45" s="30" t="s">
        <v>114</v>
      </c>
      <c r="AH45" s="30" t="s">
        <v>104</v>
      </c>
      <c r="AI45" s="30" t="s">
        <v>105</v>
      </c>
      <c r="AJ45" s="30" t="s">
        <v>106</v>
      </c>
      <c r="AK45" s="30" t="s">
        <v>107</v>
      </c>
      <c r="AL45" s="30" t="s">
        <v>108</v>
      </c>
      <c r="AM45" s="30" t="s">
        <v>109</v>
      </c>
      <c r="AN45" s="30" t="s">
        <v>110</v>
      </c>
      <c r="AO45" s="30" t="s">
        <v>111</v>
      </c>
      <c r="AP45" s="30" t="s">
        <v>112</v>
      </c>
      <c r="AR45" s="30" t="s">
        <v>114</v>
      </c>
      <c r="AS45" s="30" t="s">
        <v>104</v>
      </c>
      <c r="AT45" s="30" t="s">
        <v>105</v>
      </c>
      <c r="AU45" s="30" t="s">
        <v>106</v>
      </c>
      <c r="AV45" s="30" t="s">
        <v>107</v>
      </c>
      <c r="AW45" s="30" t="s">
        <v>108</v>
      </c>
      <c r="AX45" s="30" t="s">
        <v>109</v>
      </c>
      <c r="AY45" s="30" t="s">
        <v>110</v>
      </c>
      <c r="AZ45" s="30" t="s">
        <v>111</v>
      </c>
      <c r="BA45" s="30" t="s">
        <v>112</v>
      </c>
    </row>
    <row r="46" spans="1:53" ht="17.25" customHeight="1" x14ac:dyDescent="0.25">
      <c r="A46" s="46" t="s">
        <v>33</v>
      </c>
      <c r="B46" s="3"/>
      <c r="C46" s="1"/>
      <c r="D46" s="3"/>
      <c r="E46" s="3"/>
      <c r="F46" s="3"/>
      <c r="G46" s="3"/>
      <c r="H46" s="17"/>
    </row>
    <row r="47" spans="1:53" ht="17.25" customHeight="1" x14ac:dyDescent="0.25">
      <c r="A47" s="46"/>
      <c r="B47" s="3"/>
      <c r="C47" s="1"/>
      <c r="D47" s="3"/>
      <c r="E47" s="3"/>
      <c r="F47" s="3"/>
      <c r="G47" s="3"/>
      <c r="H47" s="17"/>
      <c r="I47" s="11"/>
    </row>
    <row r="48" spans="1:53" ht="17.25" customHeight="1" x14ac:dyDescent="0.25">
      <c r="A48" s="46"/>
      <c r="B48" s="3">
        <f>'HUD Income'!$B$21</f>
        <v>28840</v>
      </c>
      <c r="C48" s="1">
        <v>0.4</v>
      </c>
      <c r="D48" s="3">
        <f>'HUD Income'!$L$21</f>
        <v>721</v>
      </c>
      <c r="E48" s="3">
        <f t="shared" ref="E48:E53" si="94">B48*0.3/12</f>
        <v>721</v>
      </c>
      <c r="F48" s="3">
        <f>Rents!$E$68</f>
        <v>750</v>
      </c>
      <c r="G48" s="3">
        <f t="shared" ref="G48:G53" si="95">F48-E48</f>
        <v>29</v>
      </c>
      <c r="H48" s="17">
        <f t="shared" ref="H48:H53" si="96">IF(G48&gt;0,G48,"N/A")</f>
        <v>29</v>
      </c>
      <c r="I48" s="11"/>
      <c r="J48" s="42">
        <f t="shared" ref="J48:J53" si="97">$F48*1.1</f>
        <v>825.00000000000011</v>
      </c>
      <c r="K48" s="42">
        <f t="shared" ref="K48:S48" si="98">J48*1.1</f>
        <v>907.50000000000023</v>
      </c>
      <c r="L48" s="42">
        <f t="shared" si="98"/>
        <v>998.25000000000034</v>
      </c>
      <c r="M48" s="42">
        <f t="shared" si="98"/>
        <v>1098.0750000000005</v>
      </c>
      <c r="N48" s="42">
        <f t="shared" si="98"/>
        <v>1207.8825000000006</v>
      </c>
      <c r="O48" s="42">
        <f t="shared" si="98"/>
        <v>1328.6707500000007</v>
      </c>
      <c r="P48" s="42">
        <f t="shared" si="98"/>
        <v>1461.5378250000008</v>
      </c>
      <c r="Q48" s="42">
        <f t="shared" si="98"/>
        <v>1607.6916075000011</v>
      </c>
      <c r="R48" s="42">
        <f t="shared" si="98"/>
        <v>1768.4607682500014</v>
      </c>
      <c r="S48" s="42">
        <f t="shared" si="98"/>
        <v>1945.3068450750015</v>
      </c>
      <c r="T48" s="42"/>
      <c r="U48" s="42">
        <f t="shared" ref="U48:AD53" si="99">(AR48*$U$4)/12</f>
        <v>739.02499999999998</v>
      </c>
      <c r="V48" s="42">
        <f t="shared" si="99"/>
        <v>757.50062499999979</v>
      </c>
      <c r="W48" s="42">
        <f t="shared" si="99"/>
        <v>776.43814062499985</v>
      </c>
      <c r="X48" s="42">
        <f t="shared" si="99"/>
        <v>795.84909414062474</v>
      </c>
      <c r="Y48" s="42">
        <f t="shared" si="99"/>
        <v>815.74532149414017</v>
      </c>
      <c r="Z48" s="42">
        <f t="shared" si="99"/>
        <v>836.1389545314936</v>
      </c>
      <c r="AA48" s="42">
        <f t="shared" si="99"/>
        <v>857.04242839478081</v>
      </c>
      <c r="AB48" s="42">
        <f t="shared" si="99"/>
        <v>878.4684891046503</v>
      </c>
      <c r="AC48" s="42">
        <f t="shared" si="99"/>
        <v>900.43020133226662</v>
      </c>
      <c r="AD48" s="42">
        <f t="shared" si="99"/>
        <v>922.94095636557313</v>
      </c>
      <c r="AE48" s="42"/>
      <c r="AF48" s="42"/>
      <c r="AG48" s="42">
        <f t="shared" ref="AG48:AG53" si="100">J48-U48</f>
        <v>85.975000000000136</v>
      </c>
      <c r="AH48" s="42">
        <f t="shared" ref="AH48:AH53" si="101">K48-V48</f>
        <v>149.99937500000044</v>
      </c>
      <c r="AI48" s="42">
        <f t="shared" ref="AI48:AI53" si="102">L48-W48</f>
        <v>221.81185937500049</v>
      </c>
      <c r="AJ48" s="42">
        <f t="shared" ref="AJ48:AJ53" si="103">M48-X48</f>
        <v>302.22590585937576</v>
      </c>
      <c r="AK48" s="42">
        <f t="shared" ref="AK48:AK53" si="104">N48-Y48</f>
        <v>392.13717850586045</v>
      </c>
      <c r="AL48" s="42">
        <f t="shared" ref="AL48:AL53" si="105">O48-Z48</f>
        <v>492.53179546850708</v>
      </c>
      <c r="AM48" s="42">
        <f t="shared" ref="AM48:AM53" si="106">P48-AA48</f>
        <v>604.49539660521998</v>
      </c>
      <c r="AN48" s="42">
        <f t="shared" ref="AN48:AN53" si="107">Q48-AB48</f>
        <v>729.22311839535075</v>
      </c>
      <c r="AO48" s="42">
        <f t="shared" ref="AO48:AO53" si="108">R48-AC48</f>
        <v>868.03056691773475</v>
      </c>
      <c r="AP48" s="42">
        <f t="shared" ref="AP48:AP53" si="109">S48-AD48</f>
        <v>1022.3658887094284</v>
      </c>
      <c r="AQ48" s="42"/>
      <c r="AR48" s="42">
        <f t="shared" ref="AR48:AR53" si="110">B48*$AR$3</f>
        <v>29560.999999999996</v>
      </c>
      <c r="AS48" s="42">
        <f t="shared" ref="AS48:BA48" si="111">AR48*$AR$3</f>
        <v>30300.024999999994</v>
      </c>
      <c r="AT48" s="42">
        <f t="shared" si="111"/>
        <v>31057.525624999991</v>
      </c>
      <c r="AU48" s="42">
        <f t="shared" si="111"/>
        <v>31833.963765624987</v>
      </c>
      <c r="AV48" s="42">
        <f t="shared" si="111"/>
        <v>32629.81285976561</v>
      </c>
      <c r="AW48" s="42">
        <f t="shared" si="111"/>
        <v>33445.558181259745</v>
      </c>
      <c r="AX48" s="42">
        <f t="shared" si="111"/>
        <v>34281.697135791233</v>
      </c>
      <c r="AY48" s="42">
        <f t="shared" si="111"/>
        <v>35138.739564186013</v>
      </c>
      <c r="AZ48" s="42">
        <f t="shared" si="111"/>
        <v>36017.208053290662</v>
      </c>
      <c r="BA48" s="42">
        <f t="shared" si="111"/>
        <v>36917.638254622929</v>
      </c>
    </row>
    <row r="49" spans="1:53" ht="17.25" customHeight="1" x14ac:dyDescent="0.25">
      <c r="A49" s="46"/>
      <c r="B49" s="3">
        <f>'HUD Income'!$B$25</f>
        <v>36050</v>
      </c>
      <c r="C49" s="1">
        <v>0.5</v>
      </c>
      <c r="D49" s="3">
        <f>'HUD Income'!$L$25</f>
        <v>901.25</v>
      </c>
      <c r="E49" s="3">
        <f t="shared" si="94"/>
        <v>901.25</v>
      </c>
      <c r="F49" s="3">
        <f>Rents!$E$68</f>
        <v>750</v>
      </c>
      <c r="G49" s="3">
        <f t="shared" si="95"/>
        <v>-151.25</v>
      </c>
      <c r="H49" s="17" t="str">
        <f t="shared" si="96"/>
        <v>N/A</v>
      </c>
      <c r="I49" s="11"/>
      <c r="J49" s="42">
        <f t="shared" si="97"/>
        <v>825.00000000000011</v>
      </c>
      <c r="K49" s="42">
        <f t="shared" ref="K49:S49" si="112">J49*1.1</f>
        <v>907.50000000000023</v>
      </c>
      <c r="L49" s="42">
        <f t="shared" si="112"/>
        <v>998.25000000000034</v>
      </c>
      <c r="M49" s="42">
        <f t="shared" si="112"/>
        <v>1098.0750000000005</v>
      </c>
      <c r="N49" s="42">
        <f t="shared" si="112"/>
        <v>1207.8825000000006</v>
      </c>
      <c r="O49" s="42">
        <f t="shared" si="112"/>
        <v>1328.6707500000007</v>
      </c>
      <c r="P49" s="42">
        <f t="shared" si="112"/>
        <v>1461.5378250000008</v>
      </c>
      <c r="Q49" s="42">
        <f t="shared" si="112"/>
        <v>1607.6916075000011</v>
      </c>
      <c r="R49" s="42">
        <f t="shared" si="112"/>
        <v>1768.4607682500014</v>
      </c>
      <c r="S49" s="42">
        <f t="shared" si="112"/>
        <v>1945.3068450750015</v>
      </c>
      <c r="T49" s="42"/>
      <c r="U49" s="42">
        <f t="shared" si="99"/>
        <v>923.78125</v>
      </c>
      <c r="V49" s="42">
        <f t="shared" si="99"/>
        <v>946.87578124999993</v>
      </c>
      <c r="W49" s="42">
        <f t="shared" si="99"/>
        <v>970.54767578124984</v>
      </c>
      <c r="X49" s="42">
        <f t="shared" si="99"/>
        <v>994.81136767578107</v>
      </c>
      <c r="Y49" s="42">
        <f t="shared" si="99"/>
        <v>1019.6816518676754</v>
      </c>
      <c r="Z49" s="42">
        <f t="shared" si="99"/>
        <v>1045.1736931643673</v>
      </c>
      <c r="AA49" s="42">
        <f t="shared" si="99"/>
        <v>1071.3030354934763</v>
      </c>
      <c r="AB49" s="42">
        <f t="shared" si="99"/>
        <v>1098.0856113808131</v>
      </c>
      <c r="AC49" s="42">
        <f t="shared" si="99"/>
        <v>1125.5377516653334</v>
      </c>
      <c r="AD49" s="42">
        <f t="shared" si="99"/>
        <v>1153.6761954569668</v>
      </c>
      <c r="AE49" s="42"/>
      <c r="AF49" s="42"/>
      <c r="AG49" s="42">
        <f t="shared" si="100"/>
        <v>-98.781249999999886</v>
      </c>
      <c r="AH49" s="42">
        <f t="shared" si="101"/>
        <v>-39.375781249999704</v>
      </c>
      <c r="AI49" s="42">
        <f t="shared" si="102"/>
        <v>27.702324218750505</v>
      </c>
      <c r="AJ49" s="42">
        <f t="shared" si="103"/>
        <v>103.26363232421943</v>
      </c>
      <c r="AK49" s="42">
        <f t="shared" si="104"/>
        <v>188.20084813232518</v>
      </c>
      <c r="AL49" s="42">
        <f t="shared" si="105"/>
        <v>283.49705683563343</v>
      </c>
      <c r="AM49" s="42">
        <f t="shared" si="106"/>
        <v>390.23478950652452</v>
      </c>
      <c r="AN49" s="42">
        <f t="shared" si="107"/>
        <v>509.60599611918792</v>
      </c>
      <c r="AO49" s="42">
        <f t="shared" si="108"/>
        <v>642.92301658466795</v>
      </c>
      <c r="AP49" s="42">
        <f t="shared" si="109"/>
        <v>791.63064961803479</v>
      </c>
      <c r="AQ49" s="42"/>
      <c r="AR49" s="42">
        <f t="shared" si="110"/>
        <v>36951.25</v>
      </c>
      <c r="AS49" s="42">
        <f t="shared" ref="AS49:BA49" si="113">AR49*$AR$3</f>
        <v>37875.03125</v>
      </c>
      <c r="AT49" s="42">
        <f t="shared" si="113"/>
        <v>38821.907031249997</v>
      </c>
      <c r="AU49" s="42">
        <f t="shared" si="113"/>
        <v>39792.45470703124</v>
      </c>
      <c r="AV49" s="42">
        <f t="shared" si="113"/>
        <v>40787.266074707019</v>
      </c>
      <c r="AW49" s="42">
        <f t="shared" si="113"/>
        <v>41806.94772657469</v>
      </c>
      <c r="AX49" s="42">
        <f t="shared" si="113"/>
        <v>42852.121419739051</v>
      </c>
      <c r="AY49" s="42">
        <f t="shared" si="113"/>
        <v>43923.424455232525</v>
      </c>
      <c r="AZ49" s="42">
        <f t="shared" si="113"/>
        <v>45021.510066613337</v>
      </c>
      <c r="BA49" s="42">
        <f t="shared" si="113"/>
        <v>46147.047818278668</v>
      </c>
    </row>
    <row r="50" spans="1:53" ht="17.25" customHeight="1" x14ac:dyDescent="0.25">
      <c r="A50" s="46"/>
      <c r="B50" s="3">
        <f>'HUD Income'!$B$29</f>
        <v>43260</v>
      </c>
      <c r="C50" s="1">
        <v>0.6</v>
      </c>
      <c r="D50" s="3">
        <f>'HUD Income'!$L$29</f>
        <v>1081.5</v>
      </c>
      <c r="E50" s="3">
        <f t="shared" si="94"/>
        <v>1081.5</v>
      </c>
      <c r="F50" s="3">
        <f>Rents!$E$68</f>
        <v>750</v>
      </c>
      <c r="G50" s="3">
        <f t="shared" si="95"/>
        <v>-331.5</v>
      </c>
      <c r="H50" s="17" t="str">
        <f t="shared" si="96"/>
        <v>N/A</v>
      </c>
      <c r="I50" s="11"/>
      <c r="J50" s="42">
        <f t="shared" si="97"/>
        <v>825.00000000000011</v>
      </c>
      <c r="K50" s="42">
        <f t="shared" ref="K50:S50" si="114">J50*1.1</f>
        <v>907.50000000000023</v>
      </c>
      <c r="L50" s="42">
        <f t="shared" si="114"/>
        <v>998.25000000000034</v>
      </c>
      <c r="M50" s="42">
        <f t="shared" si="114"/>
        <v>1098.0750000000005</v>
      </c>
      <c r="N50" s="42">
        <f t="shared" si="114"/>
        <v>1207.8825000000006</v>
      </c>
      <c r="O50" s="42">
        <f t="shared" si="114"/>
        <v>1328.6707500000007</v>
      </c>
      <c r="P50" s="42">
        <f t="shared" si="114"/>
        <v>1461.5378250000008</v>
      </c>
      <c r="Q50" s="42">
        <f t="shared" si="114"/>
        <v>1607.6916075000011</v>
      </c>
      <c r="R50" s="42">
        <f t="shared" si="114"/>
        <v>1768.4607682500014</v>
      </c>
      <c r="S50" s="42">
        <f t="shared" si="114"/>
        <v>1945.3068450750015</v>
      </c>
      <c r="T50" s="42"/>
      <c r="U50" s="42">
        <f t="shared" si="99"/>
        <v>1108.5374999999997</v>
      </c>
      <c r="V50" s="42">
        <f t="shared" si="99"/>
        <v>1136.2509374999997</v>
      </c>
      <c r="W50" s="42">
        <f t="shared" si="99"/>
        <v>1164.6572109374995</v>
      </c>
      <c r="X50" s="42">
        <f t="shared" si="99"/>
        <v>1193.7736412109371</v>
      </c>
      <c r="Y50" s="42">
        <f t="shared" si="99"/>
        <v>1223.6179822412103</v>
      </c>
      <c r="Z50" s="42">
        <f t="shared" si="99"/>
        <v>1254.2084317972406</v>
      </c>
      <c r="AA50" s="42">
        <f t="shared" si="99"/>
        <v>1285.5636425921714</v>
      </c>
      <c r="AB50" s="42">
        <f t="shared" si="99"/>
        <v>1317.7027336569756</v>
      </c>
      <c r="AC50" s="42">
        <f t="shared" si="99"/>
        <v>1350.6453019983999</v>
      </c>
      <c r="AD50" s="42">
        <f t="shared" si="99"/>
        <v>1384.4114345483597</v>
      </c>
      <c r="AE50" s="42"/>
      <c r="AF50" s="42"/>
      <c r="AG50" s="42">
        <f t="shared" si="100"/>
        <v>-283.53749999999957</v>
      </c>
      <c r="AH50" s="42">
        <f t="shared" si="101"/>
        <v>-228.75093749999951</v>
      </c>
      <c r="AI50" s="42">
        <f t="shared" si="102"/>
        <v>-166.40721093749914</v>
      </c>
      <c r="AJ50" s="42">
        <f t="shared" si="103"/>
        <v>-95.698641210936557</v>
      </c>
      <c r="AK50" s="42">
        <f t="shared" si="104"/>
        <v>-15.735482241209638</v>
      </c>
      <c r="AL50" s="42">
        <f t="shared" si="105"/>
        <v>74.462318202760116</v>
      </c>
      <c r="AM50" s="42">
        <f t="shared" si="106"/>
        <v>175.9741824078294</v>
      </c>
      <c r="AN50" s="42">
        <f t="shared" si="107"/>
        <v>289.98887384302543</v>
      </c>
      <c r="AO50" s="42">
        <f t="shared" si="108"/>
        <v>417.81546625160149</v>
      </c>
      <c r="AP50" s="42">
        <f t="shared" si="109"/>
        <v>560.89541052664185</v>
      </c>
      <c r="AQ50" s="42"/>
      <c r="AR50" s="42">
        <f t="shared" si="110"/>
        <v>44341.499999999993</v>
      </c>
      <c r="AS50" s="42">
        <f t="shared" ref="AS50:BA50" si="115">AR50*$AR$3</f>
        <v>45450.037499999991</v>
      </c>
      <c r="AT50" s="42">
        <f t="shared" si="115"/>
        <v>46586.288437499985</v>
      </c>
      <c r="AU50" s="42">
        <f t="shared" si="115"/>
        <v>47750.945648437482</v>
      </c>
      <c r="AV50" s="42">
        <f t="shared" si="115"/>
        <v>48944.719289648412</v>
      </c>
      <c r="AW50" s="42">
        <f t="shared" si="115"/>
        <v>50168.337271889621</v>
      </c>
      <c r="AX50" s="42">
        <f t="shared" si="115"/>
        <v>51422.545703686854</v>
      </c>
      <c r="AY50" s="42">
        <f t="shared" si="115"/>
        <v>52708.109346279023</v>
      </c>
      <c r="AZ50" s="42">
        <f t="shared" si="115"/>
        <v>54025.812079935997</v>
      </c>
      <c r="BA50" s="42">
        <f t="shared" si="115"/>
        <v>55376.457381934393</v>
      </c>
    </row>
    <row r="51" spans="1:53" ht="17.25" customHeight="1" x14ac:dyDescent="0.25">
      <c r="A51" s="46"/>
      <c r="B51" s="3">
        <f>'HUD Income'!$B$33</f>
        <v>57700</v>
      </c>
      <c r="C51" s="1">
        <v>0.8</v>
      </c>
      <c r="D51" s="3">
        <f>'HUD Income'!$L$33</f>
        <v>1442.5</v>
      </c>
      <c r="E51" s="3">
        <f t="shared" si="94"/>
        <v>1442.5</v>
      </c>
      <c r="F51" s="3">
        <f>Rents!$E$69</f>
        <v>875</v>
      </c>
      <c r="G51" s="3">
        <f t="shared" si="95"/>
        <v>-567.5</v>
      </c>
      <c r="H51" s="17" t="str">
        <f t="shared" si="96"/>
        <v>N/A</v>
      </c>
      <c r="I51" s="11"/>
      <c r="J51" s="42">
        <f t="shared" si="97"/>
        <v>962.50000000000011</v>
      </c>
      <c r="K51" s="42">
        <f t="shared" ref="K51:S51" si="116">J51*1.1</f>
        <v>1058.7500000000002</v>
      </c>
      <c r="L51" s="42">
        <f t="shared" si="116"/>
        <v>1164.6250000000005</v>
      </c>
      <c r="M51" s="42">
        <f t="shared" si="116"/>
        <v>1281.0875000000005</v>
      </c>
      <c r="N51" s="42">
        <f t="shared" si="116"/>
        <v>1409.1962500000006</v>
      </c>
      <c r="O51" s="42">
        <f t="shared" si="116"/>
        <v>1550.1158750000009</v>
      </c>
      <c r="P51" s="42">
        <f t="shared" si="116"/>
        <v>1705.127462500001</v>
      </c>
      <c r="Q51" s="42">
        <f t="shared" si="116"/>
        <v>1875.6402087500012</v>
      </c>
      <c r="R51" s="42">
        <f t="shared" si="116"/>
        <v>2063.2042296250015</v>
      </c>
      <c r="S51" s="42">
        <f t="shared" si="116"/>
        <v>2269.5246525875018</v>
      </c>
      <c r="T51" s="42"/>
      <c r="U51" s="42">
        <f t="shared" si="99"/>
        <v>1478.5624999999998</v>
      </c>
      <c r="V51" s="42">
        <f t="shared" si="99"/>
        <v>1515.5265624999995</v>
      </c>
      <c r="W51" s="42">
        <f t="shared" si="99"/>
        <v>1553.4147265624995</v>
      </c>
      <c r="X51" s="42">
        <f t="shared" si="99"/>
        <v>1592.2500947265617</v>
      </c>
      <c r="Y51" s="42">
        <f t="shared" si="99"/>
        <v>1632.0563470947257</v>
      </c>
      <c r="Z51" s="42">
        <f t="shared" si="99"/>
        <v>1672.8577557720937</v>
      </c>
      <c r="AA51" s="42">
        <f t="shared" si="99"/>
        <v>1714.679199666396</v>
      </c>
      <c r="AB51" s="42">
        <f t="shared" si="99"/>
        <v>1757.5461796580557</v>
      </c>
      <c r="AC51" s="42">
        <f t="shared" si="99"/>
        <v>1801.4848341495072</v>
      </c>
      <c r="AD51" s="42">
        <f t="shared" si="99"/>
        <v>1846.5219550032443</v>
      </c>
      <c r="AE51" s="42"/>
      <c r="AF51" s="42"/>
      <c r="AG51" s="42">
        <f t="shared" si="100"/>
        <v>-516.06249999999966</v>
      </c>
      <c r="AH51" s="42">
        <f t="shared" si="101"/>
        <v>-456.77656249999927</v>
      </c>
      <c r="AI51" s="42">
        <f t="shared" si="102"/>
        <v>-388.78972656249903</v>
      </c>
      <c r="AJ51" s="42">
        <f t="shared" si="103"/>
        <v>-311.16259472656111</v>
      </c>
      <c r="AK51" s="42">
        <f t="shared" si="104"/>
        <v>-222.86009709472501</v>
      </c>
      <c r="AL51" s="42">
        <f t="shared" si="105"/>
        <v>-122.74188077209283</v>
      </c>
      <c r="AM51" s="42">
        <f t="shared" si="106"/>
        <v>-9.5517371663950144</v>
      </c>
      <c r="AN51" s="42">
        <f t="shared" si="107"/>
        <v>118.09402909194546</v>
      </c>
      <c r="AO51" s="42">
        <f t="shared" si="108"/>
        <v>261.71939547549437</v>
      </c>
      <c r="AP51" s="42">
        <f t="shared" si="109"/>
        <v>423.00269758425748</v>
      </c>
      <c r="AQ51" s="42"/>
      <c r="AR51" s="42">
        <f t="shared" si="110"/>
        <v>59142.499999999993</v>
      </c>
      <c r="AS51" s="42">
        <f t="shared" ref="AS51:BA51" si="117">AR51*$AR$3</f>
        <v>60621.062499999985</v>
      </c>
      <c r="AT51" s="42">
        <f t="shared" si="117"/>
        <v>62136.589062499981</v>
      </c>
      <c r="AU51" s="42">
        <f t="shared" si="117"/>
        <v>63690.003789062474</v>
      </c>
      <c r="AV51" s="42">
        <f t="shared" si="117"/>
        <v>65282.253883789032</v>
      </c>
      <c r="AW51" s="42">
        <f t="shared" si="117"/>
        <v>66914.310230883755</v>
      </c>
      <c r="AX51" s="42">
        <f t="shared" si="117"/>
        <v>68587.167986655841</v>
      </c>
      <c r="AY51" s="42">
        <f t="shared" si="117"/>
        <v>70301.847186322237</v>
      </c>
      <c r="AZ51" s="42">
        <f t="shared" si="117"/>
        <v>72059.393365980286</v>
      </c>
      <c r="BA51" s="42">
        <f t="shared" si="117"/>
        <v>73860.87820012978</v>
      </c>
    </row>
    <row r="52" spans="1:53" ht="17.25" customHeight="1" x14ac:dyDescent="0.25">
      <c r="A52" s="46"/>
      <c r="B52" s="3">
        <f>'HUD Income'!$B$37</f>
        <v>57890</v>
      </c>
      <c r="C52" s="1">
        <v>1</v>
      </c>
      <c r="D52" s="3">
        <f>'HUD Income'!$L$37</f>
        <v>1447.25</v>
      </c>
      <c r="E52" s="3">
        <f t="shared" si="94"/>
        <v>1447.25</v>
      </c>
      <c r="F52" s="3">
        <f>Rents!$E$69</f>
        <v>875</v>
      </c>
      <c r="G52" s="3">
        <f t="shared" si="95"/>
        <v>-572.25</v>
      </c>
      <c r="H52" s="17" t="str">
        <f t="shared" si="96"/>
        <v>N/A</v>
      </c>
      <c r="I52" s="11"/>
      <c r="J52" s="42">
        <f t="shared" si="97"/>
        <v>962.50000000000011</v>
      </c>
      <c r="K52" s="42">
        <f t="shared" ref="K52:S52" si="118">J52*1.1</f>
        <v>1058.7500000000002</v>
      </c>
      <c r="L52" s="42">
        <f t="shared" si="118"/>
        <v>1164.6250000000005</v>
      </c>
      <c r="M52" s="42">
        <f t="shared" si="118"/>
        <v>1281.0875000000005</v>
      </c>
      <c r="N52" s="42">
        <f t="shared" si="118"/>
        <v>1409.1962500000006</v>
      </c>
      <c r="O52" s="42">
        <f t="shared" si="118"/>
        <v>1550.1158750000009</v>
      </c>
      <c r="P52" s="42">
        <f t="shared" si="118"/>
        <v>1705.127462500001</v>
      </c>
      <c r="Q52" s="42">
        <f t="shared" si="118"/>
        <v>1875.6402087500012</v>
      </c>
      <c r="R52" s="42">
        <f t="shared" si="118"/>
        <v>2063.2042296250015</v>
      </c>
      <c r="S52" s="42">
        <f t="shared" si="118"/>
        <v>2269.5246525875018</v>
      </c>
      <c r="T52" s="42"/>
      <c r="U52" s="42">
        <f t="shared" si="99"/>
        <v>1483.4312499999996</v>
      </c>
      <c r="V52" s="42">
        <f t="shared" si="99"/>
        <v>1520.5170312499995</v>
      </c>
      <c r="W52" s="42">
        <f t="shared" si="99"/>
        <v>1558.5299570312498</v>
      </c>
      <c r="X52" s="42">
        <f t="shared" si="99"/>
        <v>1597.4932059570308</v>
      </c>
      <c r="Y52" s="42">
        <f t="shared" si="99"/>
        <v>1637.4305361059562</v>
      </c>
      <c r="Z52" s="42">
        <f t="shared" si="99"/>
        <v>1678.3662995086052</v>
      </c>
      <c r="AA52" s="42">
        <f t="shared" si="99"/>
        <v>1720.3254569963201</v>
      </c>
      <c r="AB52" s="42">
        <f t="shared" si="99"/>
        <v>1763.3335934212282</v>
      </c>
      <c r="AC52" s="42">
        <f t="shared" si="99"/>
        <v>1807.4169332567587</v>
      </c>
      <c r="AD52" s="42">
        <f t="shared" si="99"/>
        <v>1852.6023565881776</v>
      </c>
      <c r="AE52" s="42"/>
      <c r="AF52" s="42"/>
      <c r="AG52" s="42">
        <f t="shared" si="100"/>
        <v>-520.93124999999952</v>
      </c>
      <c r="AH52" s="42">
        <f t="shared" si="101"/>
        <v>-461.76703124999926</v>
      </c>
      <c r="AI52" s="42">
        <f t="shared" si="102"/>
        <v>-393.9049570312493</v>
      </c>
      <c r="AJ52" s="42">
        <f t="shared" si="103"/>
        <v>-316.40570595703025</v>
      </c>
      <c r="AK52" s="42">
        <f t="shared" si="104"/>
        <v>-228.23428610595556</v>
      </c>
      <c r="AL52" s="42">
        <f t="shared" si="105"/>
        <v>-128.25042450860428</v>
      </c>
      <c r="AM52" s="42">
        <f t="shared" si="106"/>
        <v>-15.197994496319097</v>
      </c>
      <c r="AN52" s="42">
        <f t="shared" si="107"/>
        <v>112.30661532877298</v>
      </c>
      <c r="AO52" s="42">
        <f t="shared" si="108"/>
        <v>255.78729636824278</v>
      </c>
      <c r="AP52" s="42">
        <f t="shared" si="109"/>
        <v>416.92229599932421</v>
      </c>
      <c r="AQ52" s="42"/>
      <c r="AR52" s="42">
        <f t="shared" si="110"/>
        <v>59337.249999999993</v>
      </c>
      <c r="AS52" s="42">
        <f t="shared" ref="AS52:BA52" si="119">AR52*$AR$3</f>
        <v>60820.681249999987</v>
      </c>
      <c r="AT52" s="42">
        <f t="shared" si="119"/>
        <v>62341.198281249985</v>
      </c>
      <c r="AU52" s="42">
        <f t="shared" si="119"/>
        <v>63899.728238281226</v>
      </c>
      <c r="AV52" s="42">
        <f t="shared" si="119"/>
        <v>65497.221444238254</v>
      </c>
      <c r="AW52" s="42">
        <f t="shared" si="119"/>
        <v>67134.651980344206</v>
      </c>
      <c r="AX52" s="42">
        <f t="shared" si="119"/>
        <v>68813.018279852811</v>
      </c>
      <c r="AY52" s="42">
        <f t="shared" si="119"/>
        <v>70533.343736849129</v>
      </c>
      <c r="AZ52" s="42">
        <f t="shared" si="119"/>
        <v>72296.677330270351</v>
      </c>
      <c r="BA52" s="42">
        <f t="shared" si="119"/>
        <v>74104.094263527106</v>
      </c>
    </row>
    <row r="53" spans="1:53" ht="17.25" customHeight="1" x14ac:dyDescent="0.25">
      <c r="A53" s="46"/>
      <c r="B53" s="3">
        <f>'HUD Income'!$B$41</f>
        <v>69468</v>
      </c>
      <c r="C53" s="1">
        <v>1.2</v>
      </c>
      <c r="D53" s="3">
        <f>'HUD Income'!$L$41</f>
        <v>1736.6999999999998</v>
      </c>
      <c r="E53" s="3">
        <f t="shared" si="94"/>
        <v>1736.6999999999998</v>
      </c>
      <c r="F53" s="3">
        <f>Rents!$E$69</f>
        <v>875</v>
      </c>
      <c r="G53" s="3">
        <f t="shared" si="95"/>
        <v>-861.69999999999982</v>
      </c>
      <c r="H53" s="17" t="str">
        <f t="shared" si="96"/>
        <v>N/A</v>
      </c>
      <c r="J53" s="42">
        <f t="shared" si="97"/>
        <v>962.50000000000011</v>
      </c>
      <c r="K53" s="42">
        <f t="shared" ref="K53:S53" si="120">J53*1.1</f>
        <v>1058.7500000000002</v>
      </c>
      <c r="L53" s="42">
        <f t="shared" si="120"/>
        <v>1164.6250000000005</v>
      </c>
      <c r="M53" s="42">
        <f t="shared" si="120"/>
        <v>1281.0875000000005</v>
      </c>
      <c r="N53" s="42">
        <f t="shared" si="120"/>
        <v>1409.1962500000006</v>
      </c>
      <c r="O53" s="42">
        <f t="shared" si="120"/>
        <v>1550.1158750000009</v>
      </c>
      <c r="P53" s="42">
        <f t="shared" si="120"/>
        <v>1705.127462500001</v>
      </c>
      <c r="Q53" s="42">
        <f t="shared" si="120"/>
        <v>1875.6402087500012</v>
      </c>
      <c r="R53" s="42">
        <f t="shared" si="120"/>
        <v>2063.2042296250015</v>
      </c>
      <c r="S53" s="42">
        <f t="shared" si="120"/>
        <v>2269.5246525875018</v>
      </c>
      <c r="T53" s="42"/>
      <c r="U53" s="42">
        <f t="shared" si="99"/>
        <v>1780.1175000000001</v>
      </c>
      <c r="V53" s="42">
        <f t="shared" si="99"/>
        <v>1824.6204374999998</v>
      </c>
      <c r="W53" s="42">
        <f t="shared" si="99"/>
        <v>1870.2359484374995</v>
      </c>
      <c r="X53" s="42">
        <f t="shared" si="99"/>
        <v>1916.9918471484368</v>
      </c>
      <c r="Y53" s="42">
        <f t="shared" si="99"/>
        <v>1964.9166433271475</v>
      </c>
      <c r="Z53" s="42">
        <f t="shared" si="99"/>
        <v>2014.0395594103263</v>
      </c>
      <c r="AA53" s="42">
        <f t="shared" si="99"/>
        <v>2064.3905483955841</v>
      </c>
      <c r="AB53" s="42">
        <f t="shared" si="99"/>
        <v>2116.0003121054733</v>
      </c>
      <c r="AC53" s="42">
        <f t="shared" si="99"/>
        <v>2168.9003199081099</v>
      </c>
      <c r="AD53" s="42">
        <f t="shared" si="99"/>
        <v>2223.1228279058128</v>
      </c>
      <c r="AE53" s="42"/>
      <c r="AF53" s="42"/>
      <c r="AG53" s="42">
        <f t="shared" si="100"/>
        <v>-817.61749999999995</v>
      </c>
      <c r="AH53" s="42">
        <f t="shared" si="101"/>
        <v>-765.87043749999953</v>
      </c>
      <c r="AI53" s="42">
        <f t="shared" si="102"/>
        <v>-705.61094843749902</v>
      </c>
      <c r="AJ53" s="42">
        <f t="shared" si="103"/>
        <v>-635.90434714843627</v>
      </c>
      <c r="AK53" s="42">
        <f t="shared" si="104"/>
        <v>-555.72039332714689</v>
      </c>
      <c r="AL53" s="42">
        <f t="shared" si="105"/>
        <v>-463.92368441032545</v>
      </c>
      <c r="AM53" s="42">
        <f t="shared" si="106"/>
        <v>-359.26308589558312</v>
      </c>
      <c r="AN53" s="42">
        <f t="shared" si="107"/>
        <v>-240.36010335547212</v>
      </c>
      <c r="AO53" s="42">
        <f t="shared" si="108"/>
        <v>-105.69609028310833</v>
      </c>
      <c r="AP53" s="42">
        <f t="shared" si="109"/>
        <v>46.40182468168905</v>
      </c>
      <c r="AQ53" s="42"/>
      <c r="AR53" s="42">
        <f t="shared" si="110"/>
        <v>71204.7</v>
      </c>
      <c r="AS53" s="42">
        <f t="shared" ref="AS53:BA53" si="121">AR53*$AR$3</f>
        <v>72984.81749999999</v>
      </c>
      <c r="AT53" s="42">
        <f t="shared" si="121"/>
        <v>74809.437937499984</v>
      </c>
      <c r="AU53" s="42">
        <f t="shared" si="121"/>
        <v>76679.673885937475</v>
      </c>
      <c r="AV53" s="42">
        <f t="shared" si="121"/>
        <v>78596.665733085902</v>
      </c>
      <c r="AW53" s="42">
        <f t="shared" si="121"/>
        <v>80561.582376413047</v>
      </c>
      <c r="AX53" s="42">
        <f t="shared" si="121"/>
        <v>82575.621935823365</v>
      </c>
      <c r="AY53" s="42">
        <f t="shared" si="121"/>
        <v>84640.01248421894</v>
      </c>
      <c r="AZ53" s="42">
        <f t="shared" si="121"/>
        <v>86756.012796324401</v>
      </c>
      <c r="BA53" s="42">
        <f t="shared" si="121"/>
        <v>88924.913116232507</v>
      </c>
    </row>
    <row r="54" spans="1:53" ht="17.25" customHeight="1" x14ac:dyDescent="0.25">
      <c r="B54" s="19" t="s">
        <v>60</v>
      </c>
    </row>
    <row r="55" spans="1:53" s="19" customFormat="1" ht="17.25" customHeight="1" x14ac:dyDescent="0.25">
      <c r="B55" s="20" t="s">
        <v>0</v>
      </c>
      <c r="C55" s="20" t="s">
        <v>1</v>
      </c>
      <c r="D55" s="20" t="s">
        <v>3</v>
      </c>
      <c r="E55" s="20" t="s">
        <v>39</v>
      </c>
      <c r="F55" s="20" t="s">
        <v>2</v>
      </c>
      <c r="G55" s="20" t="s">
        <v>58</v>
      </c>
      <c r="H55" s="21" t="s">
        <v>38</v>
      </c>
      <c r="J55" s="30" t="s">
        <v>114</v>
      </c>
      <c r="K55" s="30" t="s">
        <v>104</v>
      </c>
      <c r="L55" s="30" t="s">
        <v>105</v>
      </c>
      <c r="M55" s="30" t="s">
        <v>106</v>
      </c>
      <c r="N55" s="30" t="s">
        <v>107</v>
      </c>
      <c r="O55" s="30" t="s">
        <v>108</v>
      </c>
      <c r="P55" s="30" t="s">
        <v>109</v>
      </c>
      <c r="Q55" s="30" t="s">
        <v>110</v>
      </c>
      <c r="R55" s="30" t="s">
        <v>111</v>
      </c>
      <c r="S55" s="30" t="s">
        <v>112</v>
      </c>
      <c r="U55" s="30" t="s">
        <v>114</v>
      </c>
      <c r="V55" s="30" t="s">
        <v>104</v>
      </c>
      <c r="W55" s="30" t="s">
        <v>105</v>
      </c>
      <c r="X55" s="30" t="s">
        <v>106</v>
      </c>
      <c r="Y55" s="30" t="s">
        <v>107</v>
      </c>
      <c r="Z55" s="30" t="s">
        <v>108</v>
      </c>
      <c r="AA55" s="30" t="s">
        <v>109</v>
      </c>
      <c r="AB55" s="30" t="s">
        <v>110</v>
      </c>
      <c r="AC55" s="30" t="s">
        <v>111</v>
      </c>
      <c r="AD55" s="30" t="s">
        <v>112</v>
      </c>
      <c r="AG55" s="30" t="s">
        <v>114</v>
      </c>
      <c r="AH55" s="30" t="s">
        <v>104</v>
      </c>
      <c r="AI55" s="30" t="s">
        <v>105</v>
      </c>
      <c r="AJ55" s="30" t="s">
        <v>106</v>
      </c>
      <c r="AK55" s="30" t="s">
        <v>107</v>
      </c>
      <c r="AL55" s="30" t="s">
        <v>108</v>
      </c>
      <c r="AM55" s="30" t="s">
        <v>109</v>
      </c>
      <c r="AN55" s="30" t="s">
        <v>110</v>
      </c>
      <c r="AO55" s="30" t="s">
        <v>111</v>
      </c>
      <c r="AP55" s="30" t="s">
        <v>112</v>
      </c>
      <c r="AR55" s="30" t="s">
        <v>114</v>
      </c>
      <c r="AS55" s="30" t="s">
        <v>104</v>
      </c>
      <c r="AT55" s="30" t="s">
        <v>105</v>
      </c>
      <c r="AU55" s="30" t="s">
        <v>106</v>
      </c>
      <c r="AV55" s="30" t="s">
        <v>107</v>
      </c>
      <c r="AW55" s="30" t="s">
        <v>108</v>
      </c>
      <c r="AX55" s="30" t="s">
        <v>109</v>
      </c>
      <c r="AY55" s="30" t="s">
        <v>110</v>
      </c>
      <c r="AZ55" s="30" t="s">
        <v>111</v>
      </c>
      <c r="BA55" s="30" t="s">
        <v>112</v>
      </c>
    </row>
    <row r="56" spans="1:53" ht="17.25" customHeight="1" x14ac:dyDescent="0.25">
      <c r="A56" s="46" t="s">
        <v>34</v>
      </c>
      <c r="B56" s="3"/>
      <c r="C56" s="1"/>
      <c r="D56" s="3"/>
      <c r="E56" s="3"/>
      <c r="F56" s="3"/>
      <c r="G56" s="3"/>
      <c r="H56" s="17"/>
    </row>
    <row r="57" spans="1:53" ht="17.25" customHeight="1" x14ac:dyDescent="0.25">
      <c r="A57" s="46"/>
      <c r="B57" s="3"/>
      <c r="C57" s="1"/>
      <c r="D57" s="3"/>
      <c r="E57" s="3"/>
      <c r="F57" s="3"/>
      <c r="G57" s="3"/>
      <c r="H57" s="17"/>
    </row>
    <row r="58" spans="1:53" ht="17.25" customHeight="1" x14ac:dyDescent="0.25">
      <c r="A58" s="46"/>
      <c r="B58" s="3">
        <f>'HUD Income'!$C$21</f>
        <v>32960</v>
      </c>
      <c r="C58" s="1">
        <v>0.4</v>
      </c>
      <c r="D58" s="3">
        <f>'HUD Income'!$M$21</f>
        <v>824</v>
      </c>
      <c r="E58" s="3">
        <f t="shared" ref="E58:E63" si="122">B58*0.3/12</f>
        <v>824</v>
      </c>
      <c r="F58" s="3">
        <f>Rents!$E$68</f>
        <v>750</v>
      </c>
      <c r="G58" s="3">
        <f t="shared" ref="G58:G63" si="123">F58-E58</f>
        <v>-74</v>
      </c>
      <c r="H58" s="17" t="str">
        <f t="shared" ref="H58:H63" si="124">IF(G58&gt;0,G58,"N/A")</f>
        <v>N/A</v>
      </c>
      <c r="J58" s="42">
        <f t="shared" ref="J58:J63" si="125">$F58*1.1</f>
        <v>825.00000000000011</v>
      </c>
      <c r="K58" s="42">
        <f t="shared" ref="K58:S58" si="126">J58*1.1</f>
        <v>907.50000000000023</v>
      </c>
      <c r="L58" s="42">
        <f t="shared" si="126"/>
        <v>998.25000000000034</v>
      </c>
      <c r="M58" s="42">
        <f t="shared" si="126"/>
        <v>1098.0750000000005</v>
      </c>
      <c r="N58" s="42">
        <f t="shared" si="126"/>
        <v>1207.8825000000006</v>
      </c>
      <c r="O58" s="42">
        <f t="shared" si="126"/>
        <v>1328.6707500000007</v>
      </c>
      <c r="P58" s="42">
        <f t="shared" si="126"/>
        <v>1461.5378250000008</v>
      </c>
      <c r="Q58" s="42">
        <f t="shared" si="126"/>
        <v>1607.6916075000011</v>
      </c>
      <c r="R58" s="42">
        <f t="shared" si="126"/>
        <v>1768.4607682500014</v>
      </c>
      <c r="S58" s="42">
        <f t="shared" si="126"/>
        <v>1945.3068450750015</v>
      </c>
      <c r="T58" s="42"/>
      <c r="U58" s="42">
        <f t="shared" ref="U58:AD63" si="127">(AR58*$U$4)/12</f>
        <v>844.59999999999991</v>
      </c>
      <c r="V58" s="42">
        <f t="shared" si="127"/>
        <v>865.71500000000003</v>
      </c>
      <c r="W58" s="42">
        <f t="shared" si="127"/>
        <v>887.35787499999981</v>
      </c>
      <c r="X58" s="42">
        <f t="shared" si="127"/>
        <v>909.54182187499964</v>
      </c>
      <c r="Y58" s="42">
        <f t="shared" si="127"/>
        <v>932.28036742187476</v>
      </c>
      <c r="Z58" s="42">
        <f t="shared" si="127"/>
        <v>955.58737660742145</v>
      </c>
      <c r="AA58" s="42">
        <f t="shared" si="127"/>
        <v>979.4770610226069</v>
      </c>
      <c r="AB58" s="42">
        <f t="shared" si="127"/>
        <v>1003.963987548172</v>
      </c>
      <c r="AC58" s="42">
        <f t="shared" si="127"/>
        <v>1029.0630872368761</v>
      </c>
      <c r="AD58" s="42">
        <f t="shared" si="127"/>
        <v>1054.7896644177979</v>
      </c>
      <c r="AE58" s="42"/>
      <c r="AF58" s="42"/>
      <c r="AG58" s="42">
        <f t="shared" ref="AG58:AG63" si="128">J58-U58</f>
        <v>-19.599999999999795</v>
      </c>
      <c r="AH58" s="42">
        <f t="shared" ref="AH58:AH63" si="129">K58-V58</f>
        <v>41.785000000000196</v>
      </c>
      <c r="AI58" s="42">
        <f t="shared" ref="AI58:AI63" si="130">L58-W58</f>
        <v>110.89212500000053</v>
      </c>
      <c r="AJ58" s="42">
        <f t="shared" ref="AJ58:AJ63" si="131">M58-X58</f>
        <v>188.53317812500086</v>
      </c>
      <c r="AK58" s="42">
        <f t="shared" ref="AK58:AK63" si="132">N58-Y58</f>
        <v>275.60213257812586</v>
      </c>
      <c r="AL58" s="42">
        <f t="shared" ref="AL58:AL63" si="133">O58-Z58</f>
        <v>373.08337339257923</v>
      </c>
      <c r="AM58" s="42">
        <f t="shared" ref="AM58:AM63" si="134">P58-AA58</f>
        <v>482.06076397739389</v>
      </c>
      <c r="AN58" s="42">
        <f t="shared" ref="AN58:AN63" si="135">Q58-AB58</f>
        <v>603.72761995182907</v>
      </c>
      <c r="AO58" s="42">
        <f t="shared" ref="AO58:AO63" si="136">R58-AC58</f>
        <v>739.39768101312529</v>
      </c>
      <c r="AP58" s="42">
        <f t="shared" ref="AP58:AP63" si="137">S58-AD58</f>
        <v>890.51718065720365</v>
      </c>
      <c r="AQ58" s="42"/>
      <c r="AR58" s="42">
        <f t="shared" ref="AR58:AR63" si="138">B58*$AR$3</f>
        <v>33784</v>
      </c>
      <c r="AS58" s="42">
        <f t="shared" ref="AS58:BA58" si="139">AR58*$AR$3</f>
        <v>34628.6</v>
      </c>
      <c r="AT58" s="42">
        <f t="shared" si="139"/>
        <v>35494.314999999995</v>
      </c>
      <c r="AU58" s="42">
        <f t="shared" si="139"/>
        <v>36381.672874999989</v>
      </c>
      <c r="AV58" s="42">
        <f t="shared" si="139"/>
        <v>37291.214696874988</v>
      </c>
      <c r="AW58" s="42">
        <f t="shared" si="139"/>
        <v>38223.495064296862</v>
      </c>
      <c r="AX58" s="42">
        <f t="shared" si="139"/>
        <v>39179.082440904276</v>
      </c>
      <c r="AY58" s="42">
        <f t="shared" si="139"/>
        <v>40158.55950192688</v>
      </c>
      <c r="AZ58" s="42">
        <f t="shared" si="139"/>
        <v>41162.523489475047</v>
      </c>
      <c r="BA58" s="42">
        <f t="shared" si="139"/>
        <v>42191.586576711918</v>
      </c>
    </row>
    <row r="59" spans="1:53" ht="17.25" customHeight="1" x14ac:dyDescent="0.25">
      <c r="A59" s="46"/>
      <c r="B59" s="3">
        <f>'HUD Income'!$C$25</f>
        <v>41200</v>
      </c>
      <c r="C59" s="1">
        <v>0.5</v>
      </c>
      <c r="D59" s="3">
        <f>'HUD Income'!$M$25</f>
        <v>1030</v>
      </c>
      <c r="E59" s="3">
        <f t="shared" si="122"/>
        <v>1030</v>
      </c>
      <c r="F59" s="3">
        <f>Rents!$E$68</f>
        <v>750</v>
      </c>
      <c r="G59" s="3">
        <f t="shared" si="123"/>
        <v>-280</v>
      </c>
      <c r="H59" s="17" t="str">
        <f t="shared" si="124"/>
        <v>N/A</v>
      </c>
      <c r="J59" s="42">
        <f t="shared" si="125"/>
        <v>825.00000000000011</v>
      </c>
      <c r="K59" s="42">
        <f t="shared" ref="K59:S59" si="140">J59*1.1</f>
        <v>907.50000000000023</v>
      </c>
      <c r="L59" s="42">
        <f t="shared" si="140"/>
        <v>998.25000000000034</v>
      </c>
      <c r="M59" s="42">
        <f t="shared" si="140"/>
        <v>1098.0750000000005</v>
      </c>
      <c r="N59" s="42">
        <f t="shared" si="140"/>
        <v>1207.8825000000006</v>
      </c>
      <c r="O59" s="42">
        <f t="shared" si="140"/>
        <v>1328.6707500000007</v>
      </c>
      <c r="P59" s="42">
        <f t="shared" si="140"/>
        <v>1461.5378250000008</v>
      </c>
      <c r="Q59" s="42">
        <f t="shared" si="140"/>
        <v>1607.6916075000011</v>
      </c>
      <c r="R59" s="42">
        <f t="shared" si="140"/>
        <v>1768.4607682500014</v>
      </c>
      <c r="S59" s="42">
        <f t="shared" si="140"/>
        <v>1945.3068450750015</v>
      </c>
      <c r="T59" s="42"/>
      <c r="U59" s="42">
        <f t="shared" si="127"/>
        <v>1055.7499999999998</v>
      </c>
      <c r="V59" s="42">
        <f t="shared" si="127"/>
        <v>1082.1437499999995</v>
      </c>
      <c r="W59" s="42">
        <f t="shared" si="127"/>
        <v>1109.1973437499994</v>
      </c>
      <c r="X59" s="42">
        <f t="shared" si="127"/>
        <v>1136.9272773437494</v>
      </c>
      <c r="Y59" s="42">
        <f t="shared" si="127"/>
        <v>1165.3504592773431</v>
      </c>
      <c r="Z59" s="42">
        <f t="shared" si="127"/>
        <v>1194.4842207592767</v>
      </c>
      <c r="AA59" s="42">
        <f t="shared" si="127"/>
        <v>1224.3463262782584</v>
      </c>
      <c r="AB59" s="42">
        <f t="shared" si="127"/>
        <v>1254.9549844352148</v>
      </c>
      <c r="AC59" s="42">
        <f t="shared" si="127"/>
        <v>1286.328859046095</v>
      </c>
      <c r="AD59" s="42">
        <f t="shared" si="127"/>
        <v>1318.4870805222472</v>
      </c>
      <c r="AE59" s="42"/>
      <c r="AF59" s="42"/>
      <c r="AG59" s="42">
        <f t="shared" si="128"/>
        <v>-230.74999999999966</v>
      </c>
      <c r="AH59" s="42">
        <f t="shared" si="129"/>
        <v>-174.64374999999927</v>
      </c>
      <c r="AI59" s="42">
        <f t="shared" si="130"/>
        <v>-110.94734374999905</v>
      </c>
      <c r="AJ59" s="42">
        <f t="shared" si="131"/>
        <v>-38.852277343748938</v>
      </c>
      <c r="AK59" s="42">
        <f t="shared" si="132"/>
        <v>42.532040722657484</v>
      </c>
      <c r="AL59" s="42">
        <f t="shared" si="133"/>
        <v>134.18652924072398</v>
      </c>
      <c r="AM59" s="42">
        <f t="shared" si="134"/>
        <v>237.19149872174239</v>
      </c>
      <c r="AN59" s="42">
        <f t="shared" si="135"/>
        <v>352.73662306478627</v>
      </c>
      <c r="AO59" s="42">
        <f t="shared" si="136"/>
        <v>482.13190920390639</v>
      </c>
      <c r="AP59" s="42">
        <f t="shared" si="137"/>
        <v>626.81976455275435</v>
      </c>
      <c r="AQ59" s="42"/>
      <c r="AR59" s="42">
        <f t="shared" si="138"/>
        <v>42229.999999999993</v>
      </c>
      <c r="AS59" s="42">
        <f t="shared" ref="AS59:BA59" si="141">AR59*$AR$3</f>
        <v>43285.749999999985</v>
      </c>
      <c r="AT59" s="42">
        <f t="shared" si="141"/>
        <v>44367.893749999981</v>
      </c>
      <c r="AU59" s="42">
        <f t="shared" si="141"/>
        <v>45477.091093749979</v>
      </c>
      <c r="AV59" s="42">
        <f t="shared" si="141"/>
        <v>46614.018371093727</v>
      </c>
      <c r="AW59" s="42">
        <f t="shared" si="141"/>
        <v>47779.368830371066</v>
      </c>
      <c r="AX59" s="42">
        <f t="shared" si="141"/>
        <v>48973.85305113034</v>
      </c>
      <c r="AY59" s="42">
        <f t="shared" si="141"/>
        <v>50198.199377408593</v>
      </c>
      <c r="AZ59" s="42">
        <f t="shared" si="141"/>
        <v>51453.154361843801</v>
      </c>
      <c r="BA59" s="42">
        <f t="shared" si="141"/>
        <v>52739.483220889888</v>
      </c>
    </row>
    <row r="60" spans="1:53" ht="17.25" customHeight="1" x14ac:dyDescent="0.25">
      <c r="A60" s="46"/>
      <c r="B60" s="3">
        <f>'HUD Income'!$C$29</f>
        <v>49440</v>
      </c>
      <c r="C60" s="1">
        <v>0.6</v>
      </c>
      <c r="D60" s="3">
        <f>'HUD Income'!$M$29</f>
        <v>1236</v>
      </c>
      <c r="E60" s="3">
        <f t="shared" si="122"/>
        <v>1236</v>
      </c>
      <c r="F60" s="3">
        <f>Rents!$E$68</f>
        <v>750</v>
      </c>
      <c r="G60" s="3">
        <f t="shared" si="123"/>
        <v>-486</v>
      </c>
      <c r="H60" s="17" t="str">
        <f t="shared" si="124"/>
        <v>N/A</v>
      </c>
      <c r="J60" s="42">
        <f t="shared" si="125"/>
        <v>825.00000000000011</v>
      </c>
      <c r="K60" s="42">
        <f t="shared" ref="K60:S60" si="142">J60*1.1</f>
        <v>907.50000000000023</v>
      </c>
      <c r="L60" s="42">
        <f t="shared" si="142"/>
        <v>998.25000000000034</v>
      </c>
      <c r="M60" s="42">
        <f t="shared" si="142"/>
        <v>1098.0750000000005</v>
      </c>
      <c r="N60" s="42">
        <f t="shared" si="142"/>
        <v>1207.8825000000006</v>
      </c>
      <c r="O60" s="42">
        <f t="shared" si="142"/>
        <v>1328.6707500000007</v>
      </c>
      <c r="P60" s="42">
        <f t="shared" si="142"/>
        <v>1461.5378250000008</v>
      </c>
      <c r="Q60" s="42">
        <f t="shared" si="142"/>
        <v>1607.6916075000011</v>
      </c>
      <c r="R60" s="42">
        <f t="shared" si="142"/>
        <v>1768.4607682500014</v>
      </c>
      <c r="S60" s="42">
        <f t="shared" si="142"/>
        <v>1945.3068450750015</v>
      </c>
      <c r="T60" s="42"/>
      <c r="U60" s="42">
        <f t="shared" si="127"/>
        <v>1266.8999999999999</v>
      </c>
      <c r="V60" s="42">
        <f t="shared" si="127"/>
        <v>1298.5724999999995</v>
      </c>
      <c r="W60" s="42">
        <f t="shared" si="127"/>
        <v>1331.0368124999995</v>
      </c>
      <c r="X60" s="42">
        <f t="shared" si="127"/>
        <v>1364.3127328124995</v>
      </c>
      <c r="Y60" s="42">
        <f t="shared" si="127"/>
        <v>1398.4205511328119</v>
      </c>
      <c r="Z60" s="42">
        <f t="shared" si="127"/>
        <v>1433.3810649111319</v>
      </c>
      <c r="AA60" s="42">
        <f t="shared" si="127"/>
        <v>1469.2155915339099</v>
      </c>
      <c r="AB60" s="42">
        <f t="shared" si="127"/>
        <v>1505.9459813222575</v>
      </c>
      <c r="AC60" s="42">
        <f t="shared" si="127"/>
        <v>1543.5946308553139</v>
      </c>
      <c r="AD60" s="42">
        <f t="shared" si="127"/>
        <v>1582.1844966266965</v>
      </c>
      <c r="AE60" s="42"/>
      <c r="AF60" s="42"/>
      <c r="AG60" s="42">
        <f t="shared" si="128"/>
        <v>-441.89999999999975</v>
      </c>
      <c r="AH60" s="42">
        <f t="shared" si="129"/>
        <v>-391.07249999999931</v>
      </c>
      <c r="AI60" s="42">
        <f t="shared" si="130"/>
        <v>-332.7868124999992</v>
      </c>
      <c r="AJ60" s="42">
        <f t="shared" si="131"/>
        <v>-266.23773281249896</v>
      </c>
      <c r="AK60" s="42">
        <f t="shared" si="132"/>
        <v>-190.53805113281123</v>
      </c>
      <c r="AL60" s="42">
        <f t="shared" si="133"/>
        <v>-104.71031491113126</v>
      </c>
      <c r="AM60" s="42">
        <f t="shared" si="134"/>
        <v>-7.6777665339091072</v>
      </c>
      <c r="AN60" s="42">
        <f t="shared" si="135"/>
        <v>101.74562617774359</v>
      </c>
      <c r="AO60" s="42">
        <f t="shared" si="136"/>
        <v>224.86613739468748</v>
      </c>
      <c r="AP60" s="42">
        <f t="shared" si="137"/>
        <v>363.12234844830505</v>
      </c>
      <c r="AQ60" s="42"/>
      <c r="AR60" s="42">
        <f t="shared" si="138"/>
        <v>50675.999999999993</v>
      </c>
      <c r="AS60" s="42">
        <f t="shared" ref="AS60:BA60" si="143">AR60*$AR$3</f>
        <v>51942.899999999987</v>
      </c>
      <c r="AT60" s="42">
        <f t="shared" si="143"/>
        <v>53241.472499999982</v>
      </c>
      <c r="AU60" s="42">
        <f t="shared" si="143"/>
        <v>54572.509312499977</v>
      </c>
      <c r="AV60" s="42">
        <f t="shared" si="143"/>
        <v>55936.822045312474</v>
      </c>
      <c r="AW60" s="42">
        <f t="shared" si="143"/>
        <v>57335.242596445278</v>
      </c>
      <c r="AX60" s="42">
        <f t="shared" si="143"/>
        <v>58768.623661356403</v>
      </c>
      <c r="AY60" s="42">
        <f t="shared" si="143"/>
        <v>60237.839252890306</v>
      </c>
      <c r="AZ60" s="42">
        <f t="shared" si="143"/>
        <v>61743.785234212555</v>
      </c>
      <c r="BA60" s="42">
        <f t="shared" si="143"/>
        <v>63287.379865067865</v>
      </c>
    </row>
    <row r="61" spans="1:53" ht="17.25" customHeight="1" x14ac:dyDescent="0.25">
      <c r="A61" s="46"/>
      <c r="B61" s="3">
        <f>'HUD Income'!$C$33</f>
        <v>65950</v>
      </c>
      <c r="C61" s="1">
        <v>0.8</v>
      </c>
      <c r="D61" s="3">
        <f>'HUD Income'!$M$33</f>
        <v>1648.75</v>
      </c>
      <c r="E61" s="3">
        <f t="shared" si="122"/>
        <v>1648.75</v>
      </c>
      <c r="F61" s="3">
        <f>Rents!$E$69</f>
        <v>875</v>
      </c>
      <c r="G61" s="3">
        <f t="shared" si="123"/>
        <v>-773.75</v>
      </c>
      <c r="H61" s="17" t="str">
        <f t="shared" si="124"/>
        <v>N/A</v>
      </c>
      <c r="J61" s="42">
        <f t="shared" si="125"/>
        <v>962.50000000000011</v>
      </c>
      <c r="K61" s="42">
        <f t="shared" ref="K61:S61" si="144">J61*1.1</f>
        <v>1058.7500000000002</v>
      </c>
      <c r="L61" s="42">
        <f t="shared" si="144"/>
        <v>1164.6250000000005</v>
      </c>
      <c r="M61" s="42">
        <f t="shared" si="144"/>
        <v>1281.0875000000005</v>
      </c>
      <c r="N61" s="42">
        <f t="shared" si="144"/>
        <v>1409.1962500000006</v>
      </c>
      <c r="O61" s="42">
        <f t="shared" si="144"/>
        <v>1550.1158750000009</v>
      </c>
      <c r="P61" s="42">
        <f t="shared" si="144"/>
        <v>1705.127462500001</v>
      </c>
      <c r="Q61" s="42">
        <f t="shared" si="144"/>
        <v>1875.6402087500012</v>
      </c>
      <c r="R61" s="42">
        <f t="shared" si="144"/>
        <v>2063.2042296250015</v>
      </c>
      <c r="S61" s="42">
        <f t="shared" si="144"/>
        <v>2269.5246525875018</v>
      </c>
      <c r="T61" s="42"/>
      <c r="U61" s="42">
        <f t="shared" si="127"/>
        <v>1689.96875</v>
      </c>
      <c r="V61" s="42">
        <f t="shared" si="127"/>
        <v>1732.21796875</v>
      </c>
      <c r="W61" s="42">
        <f t="shared" si="127"/>
        <v>1775.5234179687495</v>
      </c>
      <c r="X61" s="42">
        <f t="shared" si="127"/>
        <v>1819.9115034179683</v>
      </c>
      <c r="Y61" s="42">
        <f t="shared" si="127"/>
        <v>1865.4092910034169</v>
      </c>
      <c r="Z61" s="42">
        <f t="shared" si="127"/>
        <v>1912.0445232785023</v>
      </c>
      <c r="AA61" s="42">
        <f t="shared" si="127"/>
        <v>1959.8456363604646</v>
      </c>
      <c r="AB61" s="42">
        <f t="shared" si="127"/>
        <v>2008.8417772694763</v>
      </c>
      <c r="AC61" s="42">
        <f t="shared" si="127"/>
        <v>2059.0628217012131</v>
      </c>
      <c r="AD61" s="42">
        <f t="shared" si="127"/>
        <v>2110.5393922437434</v>
      </c>
      <c r="AE61" s="42"/>
      <c r="AF61" s="42"/>
      <c r="AG61" s="42">
        <f t="shared" si="128"/>
        <v>-727.46874999999989</v>
      </c>
      <c r="AH61" s="42">
        <f t="shared" si="129"/>
        <v>-673.46796874999973</v>
      </c>
      <c r="AI61" s="42">
        <f t="shared" si="130"/>
        <v>-610.89841796874907</v>
      </c>
      <c r="AJ61" s="42">
        <f t="shared" si="131"/>
        <v>-538.82400341796779</v>
      </c>
      <c r="AK61" s="42">
        <f t="shared" si="132"/>
        <v>-456.21304100341627</v>
      </c>
      <c r="AL61" s="42">
        <f t="shared" si="133"/>
        <v>-361.92864827850144</v>
      </c>
      <c r="AM61" s="42">
        <f t="shared" si="134"/>
        <v>-254.71817386046359</v>
      </c>
      <c r="AN61" s="42">
        <f t="shared" si="135"/>
        <v>-133.20156851947513</v>
      </c>
      <c r="AO61" s="42">
        <f t="shared" si="136"/>
        <v>4.1414079237883925</v>
      </c>
      <c r="AP61" s="42">
        <f t="shared" si="137"/>
        <v>158.98526034375845</v>
      </c>
      <c r="AQ61" s="42"/>
      <c r="AR61" s="42">
        <f t="shared" si="138"/>
        <v>67598.75</v>
      </c>
      <c r="AS61" s="42">
        <f t="shared" ref="AS61:BA61" si="145">AR61*$AR$3</f>
        <v>69288.71875</v>
      </c>
      <c r="AT61" s="42">
        <f t="shared" si="145"/>
        <v>71020.936718749988</v>
      </c>
      <c r="AU61" s="42">
        <f t="shared" si="145"/>
        <v>72796.460136718728</v>
      </c>
      <c r="AV61" s="42">
        <f t="shared" si="145"/>
        <v>74616.371640136684</v>
      </c>
      <c r="AW61" s="42">
        <f t="shared" si="145"/>
        <v>76481.780931140092</v>
      </c>
      <c r="AX61" s="42">
        <f t="shared" si="145"/>
        <v>78393.825454418591</v>
      </c>
      <c r="AY61" s="42">
        <f t="shared" si="145"/>
        <v>80353.671090779055</v>
      </c>
      <c r="AZ61" s="42">
        <f t="shared" si="145"/>
        <v>82362.512868048521</v>
      </c>
      <c r="BA61" s="42">
        <f t="shared" si="145"/>
        <v>84421.575689749734</v>
      </c>
    </row>
    <row r="62" spans="1:53" ht="17.25" customHeight="1" x14ac:dyDescent="0.25">
      <c r="A62" s="46"/>
      <c r="B62" s="3">
        <f>'HUD Income'!$C$37</f>
        <v>66160</v>
      </c>
      <c r="C62" s="1">
        <v>1</v>
      </c>
      <c r="D62" s="3">
        <f>'HUD Income'!$M$37</f>
        <v>1654</v>
      </c>
      <c r="E62" s="3">
        <f t="shared" si="122"/>
        <v>1654</v>
      </c>
      <c r="F62" s="3">
        <f>Rents!$E$69</f>
        <v>875</v>
      </c>
      <c r="G62" s="3">
        <f t="shared" si="123"/>
        <v>-779</v>
      </c>
      <c r="H62" s="17" t="str">
        <f t="shared" si="124"/>
        <v>N/A</v>
      </c>
      <c r="J62" s="42">
        <f t="shared" si="125"/>
        <v>962.50000000000011</v>
      </c>
      <c r="K62" s="42">
        <f t="shared" ref="K62:S62" si="146">J62*1.1</f>
        <v>1058.7500000000002</v>
      </c>
      <c r="L62" s="42">
        <f t="shared" si="146"/>
        <v>1164.6250000000005</v>
      </c>
      <c r="M62" s="42">
        <f t="shared" si="146"/>
        <v>1281.0875000000005</v>
      </c>
      <c r="N62" s="42">
        <f t="shared" si="146"/>
        <v>1409.1962500000006</v>
      </c>
      <c r="O62" s="42">
        <f t="shared" si="146"/>
        <v>1550.1158750000009</v>
      </c>
      <c r="P62" s="42">
        <f t="shared" si="146"/>
        <v>1705.127462500001</v>
      </c>
      <c r="Q62" s="42">
        <f t="shared" si="146"/>
        <v>1875.6402087500012</v>
      </c>
      <c r="R62" s="42">
        <f t="shared" si="146"/>
        <v>2063.2042296250015</v>
      </c>
      <c r="S62" s="42">
        <f t="shared" si="146"/>
        <v>2269.5246525875018</v>
      </c>
      <c r="T62" s="42"/>
      <c r="U62" s="42">
        <f t="shared" si="127"/>
        <v>1695.3500000000001</v>
      </c>
      <c r="V62" s="42">
        <f t="shared" si="127"/>
        <v>1737.7337499999996</v>
      </c>
      <c r="W62" s="42">
        <f t="shared" si="127"/>
        <v>1781.1770937499996</v>
      </c>
      <c r="X62" s="42">
        <f t="shared" si="127"/>
        <v>1825.7065210937496</v>
      </c>
      <c r="Y62" s="42">
        <f t="shared" si="127"/>
        <v>1871.3491841210932</v>
      </c>
      <c r="Z62" s="42">
        <f t="shared" si="127"/>
        <v>1918.1329137241207</v>
      </c>
      <c r="AA62" s="42">
        <f t="shared" si="127"/>
        <v>1966.0862365672235</v>
      </c>
      <c r="AB62" s="42">
        <f t="shared" si="127"/>
        <v>2015.2383924814039</v>
      </c>
      <c r="AC62" s="42">
        <f t="shared" si="127"/>
        <v>2065.6193522934386</v>
      </c>
      <c r="AD62" s="42">
        <f t="shared" si="127"/>
        <v>2117.2598361007745</v>
      </c>
      <c r="AE62" s="42"/>
      <c r="AF62" s="42"/>
      <c r="AG62" s="42">
        <f t="shared" si="128"/>
        <v>-732.85</v>
      </c>
      <c r="AH62" s="42">
        <f t="shared" si="129"/>
        <v>-678.98374999999942</v>
      </c>
      <c r="AI62" s="42">
        <f t="shared" si="130"/>
        <v>-616.55209374999913</v>
      </c>
      <c r="AJ62" s="42">
        <f t="shared" si="131"/>
        <v>-544.6190210937491</v>
      </c>
      <c r="AK62" s="42">
        <f t="shared" si="132"/>
        <v>-462.15293412109258</v>
      </c>
      <c r="AL62" s="42">
        <f t="shared" si="133"/>
        <v>-368.01703872411986</v>
      </c>
      <c r="AM62" s="42">
        <f t="shared" si="134"/>
        <v>-260.95877406722252</v>
      </c>
      <c r="AN62" s="42">
        <f t="shared" si="135"/>
        <v>-139.59818373140274</v>
      </c>
      <c r="AO62" s="42">
        <f t="shared" si="136"/>
        <v>-2.4151226684371068</v>
      </c>
      <c r="AP62" s="42">
        <f t="shared" si="137"/>
        <v>152.26481648672734</v>
      </c>
      <c r="AQ62" s="42"/>
      <c r="AR62" s="42">
        <f t="shared" si="138"/>
        <v>67814</v>
      </c>
      <c r="AS62" s="42">
        <f t="shared" ref="AS62:BA62" si="147">AR62*$AR$3</f>
        <v>69509.349999999991</v>
      </c>
      <c r="AT62" s="42">
        <f t="shared" si="147"/>
        <v>71247.083749999991</v>
      </c>
      <c r="AU62" s="42">
        <f t="shared" si="147"/>
        <v>73028.260843749988</v>
      </c>
      <c r="AV62" s="42">
        <f t="shared" si="147"/>
        <v>74853.967364843731</v>
      </c>
      <c r="AW62" s="42">
        <f t="shared" si="147"/>
        <v>76725.316548964824</v>
      </c>
      <c r="AX62" s="42">
        <f t="shared" si="147"/>
        <v>78643.449462688935</v>
      </c>
      <c r="AY62" s="42">
        <f t="shared" si="147"/>
        <v>80609.535699256157</v>
      </c>
      <c r="AZ62" s="42">
        <f t="shared" si="147"/>
        <v>82624.774091737549</v>
      </c>
      <c r="BA62" s="42">
        <f t="shared" si="147"/>
        <v>84690.393444030982</v>
      </c>
    </row>
    <row r="63" spans="1:53" ht="17.25" customHeight="1" x14ac:dyDescent="0.25">
      <c r="A63" s="46"/>
      <c r="B63" s="3">
        <f>'HUD Income'!$C$41</f>
        <v>79392</v>
      </c>
      <c r="C63" s="1">
        <v>1.2</v>
      </c>
      <c r="D63" s="3">
        <f>'HUD Income'!$M$41</f>
        <v>1984.8</v>
      </c>
      <c r="E63" s="3">
        <f t="shared" si="122"/>
        <v>1984.8</v>
      </c>
      <c r="F63" s="3">
        <f>Rents!$E$69</f>
        <v>875</v>
      </c>
      <c r="G63" s="3">
        <f t="shared" si="123"/>
        <v>-1109.8</v>
      </c>
      <c r="H63" s="17" t="str">
        <f t="shared" si="124"/>
        <v>N/A</v>
      </c>
      <c r="J63" s="42">
        <f t="shared" si="125"/>
        <v>962.50000000000011</v>
      </c>
      <c r="K63" s="42">
        <f t="shared" ref="K63:S63" si="148">J63*1.1</f>
        <v>1058.7500000000002</v>
      </c>
      <c r="L63" s="42">
        <f t="shared" si="148"/>
        <v>1164.6250000000005</v>
      </c>
      <c r="M63" s="42">
        <f t="shared" si="148"/>
        <v>1281.0875000000005</v>
      </c>
      <c r="N63" s="42">
        <f t="shared" si="148"/>
        <v>1409.1962500000006</v>
      </c>
      <c r="O63" s="42">
        <f t="shared" si="148"/>
        <v>1550.1158750000009</v>
      </c>
      <c r="P63" s="42">
        <f t="shared" si="148"/>
        <v>1705.127462500001</v>
      </c>
      <c r="Q63" s="42">
        <f t="shared" si="148"/>
        <v>1875.6402087500012</v>
      </c>
      <c r="R63" s="42">
        <f t="shared" si="148"/>
        <v>2063.2042296250015</v>
      </c>
      <c r="S63" s="42">
        <f t="shared" si="148"/>
        <v>2269.5246525875018</v>
      </c>
      <c r="T63" s="42"/>
      <c r="U63" s="42">
        <f t="shared" si="127"/>
        <v>2034.4199999999998</v>
      </c>
      <c r="V63" s="42">
        <f t="shared" si="127"/>
        <v>2085.2804999999994</v>
      </c>
      <c r="W63" s="42">
        <f t="shared" si="127"/>
        <v>2137.4125124999996</v>
      </c>
      <c r="X63" s="42">
        <f t="shared" si="127"/>
        <v>2190.8478253124995</v>
      </c>
      <c r="Y63" s="42">
        <f t="shared" si="127"/>
        <v>2245.6190209453116</v>
      </c>
      <c r="Z63" s="42">
        <f t="shared" si="127"/>
        <v>2301.7594964689442</v>
      </c>
      <c r="AA63" s="42">
        <f t="shared" si="127"/>
        <v>2359.3034838806675</v>
      </c>
      <c r="AB63" s="42">
        <f t="shared" si="127"/>
        <v>2418.2860709776842</v>
      </c>
      <c r="AC63" s="42">
        <f t="shared" si="127"/>
        <v>2478.7432227521263</v>
      </c>
      <c r="AD63" s="42">
        <f t="shared" si="127"/>
        <v>2540.711803320929</v>
      </c>
      <c r="AE63" s="42"/>
      <c r="AF63" s="42"/>
      <c r="AG63" s="42">
        <f t="shared" si="128"/>
        <v>-1071.9199999999996</v>
      </c>
      <c r="AH63" s="42">
        <f t="shared" si="129"/>
        <v>-1026.5304999999992</v>
      </c>
      <c r="AI63" s="42">
        <f t="shared" si="130"/>
        <v>-972.78751249999914</v>
      </c>
      <c r="AJ63" s="42">
        <f t="shared" si="131"/>
        <v>-909.76032531249894</v>
      </c>
      <c r="AK63" s="42">
        <f t="shared" si="132"/>
        <v>-836.42277094531096</v>
      </c>
      <c r="AL63" s="42">
        <f t="shared" si="133"/>
        <v>-751.64362146894337</v>
      </c>
      <c r="AM63" s="42">
        <f t="shared" si="134"/>
        <v>-654.1760213806665</v>
      </c>
      <c r="AN63" s="42">
        <f t="shared" si="135"/>
        <v>-542.64586222768298</v>
      </c>
      <c r="AO63" s="42">
        <f t="shared" si="136"/>
        <v>-415.53899312712474</v>
      </c>
      <c r="AP63" s="42">
        <f t="shared" si="137"/>
        <v>-271.18715073342719</v>
      </c>
      <c r="AQ63" s="42"/>
      <c r="AR63" s="42">
        <f t="shared" si="138"/>
        <v>81376.799999999988</v>
      </c>
      <c r="AS63" s="42">
        <f t="shared" ref="AS63:BA63" si="149">AR63*$AR$3</f>
        <v>83411.219999999987</v>
      </c>
      <c r="AT63" s="42">
        <f t="shared" si="149"/>
        <v>85496.50049999998</v>
      </c>
      <c r="AU63" s="42">
        <f t="shared" si="149"/>
        <v>87633.913012499979</v>
      </c>
      <c r="AV63" s="42">
        <f t="shared" si="149"/>
        <v>89824.760837812471</v>
      </c>
      <c r="AW63" s="42">
        <f t="shared" si="149"/>
        <v>92070.379858757777</v>
      </c>
      <c r="AX63" s="42">
        <f t="shared" si="149"/>
        <v>94372.139355226711</v>
      </c>
      <c r="AY63" s="42">
        <f t="shared" si="149"/>
        <v>96731.442839107374</v>
      </c>
      <c r="AZ63" s="42">
        <f t="shared" si="149"/>
        <v>99149.728910085047</v>
      </c>
      <c r="BA63" s="42">
        <f t="shared" si="149"/>
        <v>101628.47213283717</v>
      </c>
    </row>
    <row r="64" spans="1:53" ht="17.25" customHeight="1" x14ac:dyDescent="0.25">
      <c r="B64" s="19" t="s">
        <v>60</v>
      </c>
    </row>
    <row r="65" spans="1:53" s="19" customFormat="1" ht="17.25" customHeight="1" x14ac:dyDescent="0.25">
      <c r="B65" s="20" t="s">
        <v>0</v>
      </c>
      <c r="C65" s="20" t="s">
        <v>1</v>
      </c>
      <c r="D65" s="20" t="s">
        <v>3</v>
      </c>
      <c r="E65" s="20" t="s">
        <v>39</v>
      </c>
      <c r="F65" s="20" t="s">
        <v>2</v>
      </c>
      <c r="G65" s="20" t="s">
        <v>58</v>
      </c>
      <c r="H65" s="21" t="s">
        <v>38</v>
      </c>
      <c r="J65" s="30" t="s">
        <v>114</v>
      </c>
      <c r="K65" s="30" t="s">
        <v>104</v>
      </c>
      <c r="L65" s="30" t="s">
        <v>105</v>
      </c>
      <c r="M65" s="30" t="s">
        <v>106</v>
      </c>
      <c r="N65" s="30" t="s">
        <v>107</v>
      </c>
      <c r="O65" s="30" t="s">
        <v>108</v>
      </c>
      <c r="P65" s="30" t="s">
        <v>109</v>
      </c>
      <c r="Q65" s="30" t="s">
        <v>110</v>
      </c>
      <c r="R65" s="30" t="s">
        <v>111</v>
      </c>
      <c r="S65" s="30" t="s">
        <v>112</v>
      </c>
      <c r="U65" s="30" t="s">
        <v>114</v>
      </c>
      <c r="V65" s="30" t="s">
        <v>104</v>
      </c>
      <c r="W65" s="30" t="s">
        <v>105</v>
      </c>
      <c r="X65" s="30" t="s">
        <v>106</v>
      </c>
      <c r="Y65" s="30" t="s">
        <v>107</v>
      </c>
      <c r="Z65" s="30" t="s">
        <v>108</v>
      </c>
      <c r="AA65" s="30" t="s">
        <v>109</v>
      </c>
      <c r="AB65" s="30" t="s">
        <v>110</v>
      </c>
      <c r="AC65" s="30" t="s">
        <v>111</v>
      </c>
      <c r="AD65" s="30" t="s">
        <v>112</v>
      </c>
      <c r="AG65" s="30" t="s">
        <v>114</v>
      </c>
      <c r="AH65" s="30" t="s">
        <v>104</v>
      </c>
      <c r="AI65" s="30" t="s">
        <v>105</v>
      </c>
      <c r="AJ65" s="30" t="s">
        <v>106</v>
      </c>
      <c r="AK65" s="30" t="s">
        <v>107</v>
      </c>
      <c r="AL65" s="30" t="s">
        <v>108</v>
      </c>
      <c r="AM65" s="30" t="s">
        <v>109</v>
      </c>
      <c r="AN65" s="30" t="s">
        <v>110</v>
      </c>
      <c r="AO65" s="30" t="s">
        <v>111</v>
      </c>
      <c r="AP65" s="30" t="s">
        <v>112</v>
      </c>
      <c r="AR65" s="30" t="s">
        <v>114</v>
      </c>
      <c r="AS65" s="30" t="s">
        <v>104</v>
      </c>
      <c r="AT65" s="30" t="s">
        <v>105</v>
      </c>
      <c r="AU65" s="30" t="s">
        <v>106</v>
      </c>
      <c r="AV65" s="30" t="s">
        <v>107</v>
      </c>
      <c r="AW65" s="30" t="s">
        <v>108</v>
      </c>
      <c r="AX65" s="30" t="s">
        <v>109</v>
      </c>
      <c r="AY65" s="30" t="s">
        <v>110</v>
      </c>
      <c r="AZ65" s="30" t="s">
        <v>111</v>
      </c>
      <c r="BA65" s="30" t="s">
        <v>112</v>
      </c>
    </row>
    <row r="66" spans="1:53" ht="17.25" customHeight="1" x14ac:dyDescent="0.25">
      <c r="A66" s="46" t="s">
        <v>35</v>
      </c>
      <c r="B66" s="3"/>
      <c r="C66" s="1"/>
      <c r="D66" s="3"/>
      <c r="E66" s="3"/>
      <c r="F66" s="3"/>
      <c r="G66" s="3"/>
      <c r="H66" s="17"/>
    </row>
    <row r="67" spans="1:53" ht="17.25" customHeight="1" x14ac:dyDescent="0.25">
      <c r="A67" s="46"/>
      <c r="B67" s="3"/>
      <c r="C67" s="1"/>
      <c r="D67" s="3"/>
      <c r="E67" s="3"/>
      <c r="F67" s="3"/>
      <c r="G67" s="3"/>
      <c r="H67" s="17"/>
      <c r="I67" s="11"/>
    </row>
    <row r="68" spans="1:53" ht="17.25" customHeight="1" x14ac:dyDescent="0.25">
      <c r="A68" s="46"/>
      <c r="B68" s="3">
        <f>'HUD Income'!$D$21</f>
        <v>37080</v>
      </c>
      <c r="C68" s="1">
        <v>0.4</v>
      </c>
      <c r="D68" s="3">
        <f>'HUD Income'!$N$21</f>
        <v>927</v>
      </c>
      <c r="E68" s="3">
        <f t="shared" ref="E68:E73" si="150">B68*0.3/12</f>
        <v>927</v>
      </c>
      <c r="F68" s="3">
        <f>Rents!$E$68</f>
        <v>750</v>
      </c>
      <c r="G68" s="3">
        <f t="shared" ref="G68:G73" si="151">F68-E68</f>
        <v>-177</v>
      </c>
      <c r="H68" s="17" t="str">
        <f t="shared" ref="H68:H73" si="152">IF(G68&gt;0,G68,"N/A")</f>
        <v>N/A</v>
      </c>
      <c r="I68" s="11"/>
      <c r="J68" s="42">
        <f t="shared" ref="J68:J73" si="153">$F68*1.1</f>
        <v>825.00000000000011</v>
      </c>
      <c r="K68" s="42">
        <f t="shared" ref="K68:S68" si="154">J68*1.1</f>
        <v>907.50000000000023</v>
      </c>
      <c r="L68" s="42">
        <f t="shared" si="154"/>
        <v>998.25000000000034</v>
      </c>
      <c r="M68" s="42">
        <f t="shared" si="154"/>
        <v>1098.0750000000005</v>
      </c>
      <c r="N68" s="42">
        <f t="shared" si="154"/>
        <v>1207.8825000000006</v>
      </c>
      <c r="O68" s="42">
        <f t="shared" si="154"/>
        <v>1328.6707500000007</v>
      </c>
      <c r="P68" s="42">
        <f t="shared" si="154"/>
        <v>1461.5378250000008</v>
      </c>
      <c r="Q68" s="42">
        <f t="shared" si="154"/>
        <v>1607.6916075000011</v>
      </c>
      <c r="R68" s="42">
        <f t="shared" si="154"/>
        <v>1768.4607682500014</v>
      </c>
      <c r="S68" s="42">
        <f t="shared" si="154"/>
        <v>1945.3068450750015</v>
      </c>
      <c r="T68" s="42"/>
      <c r="U68" s="42">
        <f t="shared" ref="U68:AD73" si="155">(AR68*$U$4)/12</f>
        <v>950.17500000000007</v>
      </c>
      <c r="V68" s="42">
        <f t="shared" si="155"/>
        <v>973.92937499999982</v>
      </c>
      <c r="W68" s="42">
        <f t="shared" si="155"/>
        <v>998.27760937499988</v>
      </c>
      <c r="X68" s="42">
        <f t="shared" si="155"/>
        <v>1023.2345496093749</v>
      </c>
      <c r="Y68" s="42">
        <f t="shared" si="155"/>
        <v>1048.8154133496091</v>
      </c>
      <c r="Z68" s="42">
        <f t="shared" si="155"/>
        <v>1075.0357986833492</v>
      </c>
      <c r="AA68" s="42">
        <f t="shared" si="155"/>
        <v>1101.9116936504329</v>
      </c>
      <c r="AB68" s="42">
        <f t="shared" si="155"/>
        <v>1129.4594859916936</v>
      </c>
      <c r="AC68" s="42">
        <f t="shared" si="155"/>
        <v>1157.6959731414859</v>
      </c>
      <c r="AD68" s="42">
        <f t="shared" si="155"/>
        <v>1186.6383724700229</v>
      </c>
      <c r="AE68" s="42"/>
      <c r="AF68" s="42"/>
      <c r="AG68" s="42">
        <f t="shared" ref="AG68:AG73" si="156">J68-U68</f>
        <v>-125.17499999999995</v>
      </c>
      <c r="AH68" s="42">
        <f t="shared" ref="AH68:AH73" si="157">K68-V68</f>
        <v>-66.429374999999595</v>
      </c>
      <c r="AI68" s="42">
        <f t="shared" ref="AI68:AI73" si="158">L68-W68</f>
        <v>-2.7609374999542524E-2</v>
      </c>
      <c r="AJ68" s="42">
        <f t="shared" ref="AJ68:AJ73" si="159">M68-X68</f>
        <v>74.84045039062562</v>
      </c>
      <c r="AK68" s="42">
        <f t="shared" ref="AK68:AK73" si="160">N68-Y68</f>
        <v>159.0670866503915</v>
      </c>
      <c r="AL68" s="42">
        <f t="shared" ref="AL68:AL73" si="161">O68-Z68</f>
        <v>253.6349513166515</v>
      </c>
      <c r="AM68" s="42">
        <f t="shared" ref="AM68:AM73" si="162">P68-AA68</f>
        <v>359.62613134956791</v>
      </c>
      <c r="AN68" s="42">
        <f t="shared" ref="AN68:AN73" si="163">Q68-AB68</f>
        <v>478.2321215083075</v>
      </c>
      <c r="AO68" s="42">
        <f t="shared" ref="AO68:AO73" si="164">R68-AC68</f>
        <v>610.7647951085155</v>
      </c>
      <c r="AP68" s="42">
        <f t="shared" ref="AP68:AP73" si="165">S68-AD68</f>
        <v>758.66847260497866</v>
      </c>
      <c r="AQ68" s="42"/>
      <c r="AR68" s="42">
        <f t="shared" ref="AR68:AR73" si="166">B68*$AR$3</f>
        <v>38007</v>
      </c>
      <c r="AS68" s="42">
        <f t="shared" ref="AS68:BA68" si="167">AR68*$AR$3</f>
        <v>38957.174999999996</v>
      </c>
      <c r="AT68" s="42">
        <f t="shared" si="167"/>
        <v>39931.104374999995</v>
      </c>
      <c r="AU68" s="42">
        <f t="shared" si="167"/>
        <v>40929.381984374995</v>
      </c>
      <c r="AV68" s="42">
        <f t="shared" si="167"/>
        <v>41952.616533984365</v>
      </c>
      <c r="AW68" s="42">
        <f t="shared" si="167"/>
        <v>43001.431947333971</v>
      </c>
      <c r="AX68" s="42">
        <f t="shared" si="167"/>
        <v>44076.467746017319</v>
      </c>
      <c r="AY68" s="42">
        <f t="shared" si="167"/>
        <v>45178.379439667748</v>
      </c>
      <c r="AZ68" s="42">
        <f t="shared" si="167"/>
        <v>46307.838925659438</v>
      </c>
      <c r="BA68" s="42">
        <f t="shared" si="167"/>
        <v>47465.534898800921</v>
      </c>
    </row>
    <row r="69" spans="1:53" ht="17.25" customHeight="1" x14ac:dyDescent="0.25">
      <c r="A69" s="46"/>
      <c r="B69" s="3">
        <f>'HUD Income'!$D$25</f>
        <v>46350</v>
      </c>
      <c r="C69" s="1">
        <v>0.5</v>
      </c>
      <c r="D69" s="3">
        <f>'HUD Income'!$N$25</f>
        <v>1158.75</v>
      </c>
      <c r="E69" s="3">
        <f t="shared" si="150"/>
        <v>1158.75</v>
      </c>
      <c r="F69" s="3">
        <f>Rents!$E$68</f>
        <v>750</v>
      </c>
      <c r="G69" s="3">
        <f t="shared" si="151"/>
        <v>-408.75</v>
      </c>
      <c r="H69" s="17" t="str">
        <f t="shared" si="152"/>
        <v>N/A</v>
      </c>
      <c r="I69" s="11"/>
      <c r="J69" s="42">
        <f t="shared" si="153"/>
        <v>825.00000000000011</v>
      </c>
      <c r="K69" s="42">
        <f t="shared" ref="K69:S69" si="168">J69*1.1</f>
        <v>907.50000000000023</v>
      </c>
      <c r="L69" s="42">
        <f t="shared" si="168"/>
        <v>998.25000000000034</v>
      </c>
      <c r="M69" s="42">
        <f t="shared" si="168"/>
        <v>1098.0750000000005</v>
      </c>
      <c r="N69" s="42">
        <f t="shared" si="168"/>
        <v>1207.8825000000006</v>
      </c>
      <c r="O69" s="42">
        <f t="shared" si="168"/>
        <v>1328.6707500000007</v>
      </c>
      <c r="P69" s="42">
        <f t="shared" si="168"/>
        <v>1461.5378250000008</v>
      </c>
      <c r="Q69" s="42">
        <f t="shared" si="168"/>
        <v>1607.6916075000011</v>
      </c>
      <c r="R69" s="42">
        <f t="shared" si="168"/>
        <v>1768.4607682500014</v>
      </c>
      <c r="S69" s="42">
        <f t="shared" si="168"/>
        <v>1945.3068450750015</v>
      </c>
      <c r="T69" s="42"/>
      <c r="U69" s="42">
        <f t="shared" si="155"/>
        <v>1187.7187499999998</v>
      </c>
      <c r="V69" s="42">
        <f t="shared" si="155"/>
        <v>1217.4117187499996</v>
      </c>
      <c r="W69" s="42">
        <f t="shared" si="155"/>
        <v>1247.8470117187494</v>
      </c>
      <c r="X69" s="42">
        <f t="shared" si="155"/>
        <v>1279.0431870117181</v>
      </c>
      <c r="Y69" s="42">
        <f t="shared" si="155"/>
        <v>1311.0192666870109</v>
      </c>
      <c r="Z69" s="42">
        <f t="shared" si="155"/>
        <v>1343.7947483541861</v>
      </c>
      <c r="AA69" s="42">
        <f t="shared" si="155"/>
        <v>1377.3896170630405</v>
      </c>
      <c r="AB69" s="42">
        <f t="shared" si="155"/>
        <v>1411.8243574896167</v>
      </c>
      <c r="AC69" s="42">
        <f t="shared" si="155"/>
        <v>1447.1199664268568</v>
      </c>
      <c r="AD69" s="42">
        <f t="shared" si="155"/>
        <v>1483.2979655875279</v>
      </c>
      <c r="AE69" s="42"/>
      <c r="AF69" s="42"/>
      <c r="AG69" s="42">
        <f t="shared" si="156"/>
        <v>-362.71874999999966</v>
      </c>
      <c r="AH69" s="42">
        <f t="shared" si="157"/>
        <v>-309.91171874999941</v>
      </c>
      <c r="AI69" s="42">
        <f t="shared" si="158"/>
        <v>-249.59701171874906</v>
      </c>
      <c r="AJ69" s="42">
        <f t="shared" si="159"/>
        <v>-180.96818701171765</v>
      </c>
      <c r="AK69" s="42">
        <f t="shared" si="160"/>
        <v>-103.13676668701032</v>
      </c>
      <c r="AL69" s="42">
        <f t="shared" si="161"/>
        <v>-15.12399835418546</v>
      </c>
      <c r="AM69" s="42">
        <f t="shared" si="162"/>
        <v>84.148207936960262</v>
      </c>
      <c r="AN69" s="42">
        <f t="shared" si="163"/>
        <v>195.8672500103844</v>
      </c>
      <c r="AO69" s="42">
        <f t="shared" si="164"/>
        <v>321.3408018231446</v>
      </c>
      <c r="AP69" s="42">
        <f t="shared" si="165"/>
        <v>462.00887948747368</v>
      </c>
      <c r="AQ69" s="42"/>
      <c r="AR69" s="42">
        <f t="shared" si="166"/>
        <v>47508.749999999993</v>
      </c>
      <c r="AS69" s="42">
        <f t="shared" ref="AS69:BA69" si="169">AR69*$AR$3</f>
        <v>48696.468749999985</v>
      </c>
      <c r="AT69" s="42">
        <f t="shared" si="169"/>
        <v>49913.88046874998</v>
      </c>
      <c r="AU69" s="42">
        <f t="shared" si="169"/>
        <v>51161.727480468726</v>
      </c>
      <c r="AV69" s="42">
        <f t="shared" si="169"/>
        <v>52440.770667480443</v>
      </c>
      <c r="AW69" s="42">
        <f t="shared" si="169"/>
        <v>53751.789934167449</v>
      </c>
      <c r="AX69" s="42">
        <f t="shared" si="169"/>
        <v>55095.584682521629</v>
      </c>
      <c r="AY69" s="42">
        <f t="shared" si="169"/>
        <v>56472.974299584661</v>
      </c>
      <c r="AZ69" s="42">
        <f t="shared" si="169"/>
        <v>57884.798657074272</v>
      </c>
      <c r="BA69" s="42">
        <f t="shared" si="169"/>
        <v>59331.918623501122</v>
      </c>
    </row>
    <row r="70" spans="1:53" ht="17.25" customHeight="1" x14ac:dyDescent="0.25">
      <c r="A70" s="46"/>
      <c r="B70" s="3">
        <f>'HUD Income'!$D$29</f>
        <v>55620</v>
      </c>
      <c r="C70" s="1">
        <v>0.6</v>
      </c>
      <c r="D70" s="3">
        <f>'HUD Income'!$N$29</f>
        <v>1390.5</v>
      </c>
      <c r="E70" s="3">
        <f t="shared" si="150"/>
        <v>1390.5</v>
      </c>
      <c r="F70" s="3">
        <f>Rents!$E$68</f>
        <v>750</v>
      </c>
      <c r="G70" s="3">
        <f t="shared" si="151"/>
        <v>-640.5</v>
      </c>
      <c r="H70" s="17" t="str">
        <f t="shared" si="152"/>
        <v>N/A</v>
      </c>
      <c r="I70" s="11"/>
      <c r="J70" s="42">
        <f t="shared" si="153"/>
        <v>825.00000000000011</v>
      </c>
      <c r="K70" s="42">
        <f t="shared" ref="K70:S70" si="170">J70*1.1</f>
        <v>907.50000000000023</v>
      </c>
      <c r="L70" s="42">
        <f t="shared" si="170"/>
        <v>998.25000000000034</v>
      </c>
      <c r="M70" s="42">
        <f t="shared" si="170"/>
        <v>1098.0750000000005</v>
      </c>
      <c r="N70" s="42">
        <f t="shared" si="170"/>
        <v>1207.8825000000006</v>
      </c>
      <c r="O70" s="42">
        <f t="shared" si="170"/>
        <v>1328.6707500000007</v>
      </c>
      <c r="P70" s="42">
        <f t="shared" si="170"/>
        <v>1461.5378250000008</v>
      </c>
      <c r="Q70" s="42">
        <f t="shared" si="170"/>
        <v>1607.6916075000011</v>
      </c>
      <c r="R70" s="42">
        <f t="shared" si="170"/>
        <v>1768.4607682500014</v>
      </c>
      <c r="S70" s="42">
        <f t="shared" si="170"/>
        <v>1945.3068450750015</v>
      </c>
      <c r="T70" s="42"/>
      <c r="U70" s="42">
        <f t="shared" si="155"/>
        <v>1425.2624999999998</v>
      </c>
      <c r="V70" s="42">
        <f t="shared" si="155"/>
        <v>1460.8940624999996</v>
      </c>
      <c r="W70" s="42">
        <f t="shared" si="155"/>
        <v>1497.4164140624996</v>
      </c>
      <c r="X70" s="42">
        <f t="shared" si="155"/>
        <v>1534.8518244140621</v>
      </c>
      <c r="Y70" s="42">
        <f t="shared" si="155"/>
        <v>1573.2231200244132</v>
      </c>
      <c r="Z70" s="42">
        <f t="shared" si="155"/>
        <v>1612.5536980250236</v>
      </c>
      <c r="AA70" s="42">
        <f t="shared" si="155"/>
        <v>1652.8675404756489</v>
      </c>
      <c r="AB70" s="42">
        <f t="shared" si="155"/>
        <v>1694.1892289875398</v>
      </c>
      <c r="AC70" s="42">
        <f t="shared" si="155"/>
        <v>1736.5439597122283</v>
      </c>
      <c r="AD70" s="42">
        <f t="shared" si="155"/>
        <v>1779.9575587050338</v>
      </c>
      <c r="AE70" s="42"/>
      <c r="AF70" s="42"/>
      <c r="AG70" s="42">
        <f t="shared" si="156"/>
        <v>-600.2624999999997</v>
      </c>
      <c r="AH70" s="42">
        <f t="shared" si="157"/>
        <v>-553.39406249999934</v>
      </c>
      <c r="AI70" s="42">
        <f t="shared" si="158"/>
        <v>-499.16641406249926</v>
      </c>
      <c r="AJ70" s="42">
        <f t="shared" si="159"/>
        <v>-436.77682441406159</v>
      </c>
      <c r="AK70" s="42">
        <f t="shared" si="160"/>
        <v>-365.3406200244126</v>
      </c>
      <c r="AL70" s="42">
        <f t="shared" si="161"/>
        <v>-283.88294802502287</v>
      </c>
      <c r="AM70" s="42">
        <f t="shared" si="162"/>
        <v>-191.32971547564807</v>
      </c>
      <c r="AN70" s="42">
        <f t="shared" si="163"/>
        <v>-86.497621487538709</v>
      </c>
      <c r="AO70" s="42">
        <f t="shared" si="164"/>
        <v>31.916808537773022</v>
      </c>
      <c r="AP70" s="42">
        <f t="shared" si="165"/>
        <v>165.34928636996779</v>
      </c>
      <c r="AQ70" s="42"/>
      <c r="AR70" s="42">
        <f t="shared" si="166"/>
        <v>57010.499999999993</v>
      </c>
      <c r="AS70" s="42">
        <f t="shared" ref="AS70:BA70" si="171">AR70*$AR$3</f>
        <v>58435.76249999999</v>
      </c>
      <c r="AT70" s="42">
        <f t="shared" si="171"/>
        <v>59896.656562499986</v>
      </c>
      <c r="AU70" s="42">
        <f t="shared" si="171"/>
        <v>61394.072976562478</v>
      </c>
      <c r="AV70" s="42">
        <f t="shared" si="171"/>
        <v>62928.924800976536</v>
      </c>
      <c r="AW70" s="42">
        <f t="shared" si="171"/>
        <v>64502.147921000942</v>
      </c>
      <c r="AX70" s="42">
        <f t="shared" si="171"/>
        <v>66114.70161902596</v>
      </c>
      <c r="AY70" s="42">
        <f t="shared" si="171"/>
        <v>67767.569159501596</v>
      </c>
      <c r="AZ70" s="42">
        <f t="shared" si="171"/>
        <v>69461.758388489136</v>
      </c>
      <c r="BA70" s="42">
        <f t="shared" si="171"/>
        <v>71198.302348201352</v>
      </c>
    </row>
    <row r="71" spans="1:53" ht="17.25" customHeight="1" x14ac:dyDescent="0.25">
      <c r="A71" s="46"/>
      <c r="B71" s="3">
        <f>'HUD Income'!$D$33</f>
        <v>74200</v>
      </c>
      <c r="C71" s="1">
        <v>0.8</v>
      </c>
      <c r="D71" s="3">
        <f>'HUD Income'!$N$33</f>
        <v>1855</v>
      </c>
      <c r="E71" s="3">
        <f t="shared" si="150"/>
        <v>1855</v>
      </c>
      <c r="F71" s="3">
        <f>Rents!$E$69</f>
        <v>875</v>
      </c>
      <c r="G71" s="3">
        <f t="shared" si="151"/>
        <v>-980</v>
      </c>
      <c r="H71" s="17" t="str">
        <f t="shared" si="152"/>
        <v>N/A</v>
      </c>
      <c r="I71" s="11"/>
      <c r="J71" s="42">
        <f t="shared" si="153"/>
        <v>962.50000000000011</v>
      </c>
      <c r="K71" s="42">
        <f t="shared" ref="K71:S71" si="172">J71*1.1</f>
        <v>1058.7500000000002</v>
      </c>
      <c r="L71" s="42">
        <f t="shared" si="172"/>
        <v>1164.6250000000005</v>
      </c>
      <c r="M71" s="42">
        <f t="shared" si="172"/>
        <v>1281.0875000000005</v>
      </c>
      <c r="N71" s="42">
        <f t="shared" si="172"/>
        <v>1409.1962500000006</v>
      </c>
      <c r="O71" s="42">
        <f t="shared" si="172"/>
        <v>1550.1158750000009</v>
      </c>
      <c r="P71" s="42">
        <f t="shared" si="172"/>
        <v>1705.127462500001</v>
      </c>
      <c r="Q71" s="42">
        <f t="shared" si="172"/>
        <v>1875.6402087500012</v>
      </c>
      <c r="R71" s="42">
        <f t="shared" si="172"/>
        <v>2063.2042296250015</v>
      </c>
      <c r="S71" s="42">
        <f t="shared" si="172"/>
        <v>2269.5246525875018</v>
      </c>
      <c r="T71" s="42"/>
      <c r="U71" s="42">
        <f t="shared" si="155"/>
        <v>1901.375</v>
      </c>
      <c r="V71" s="42">
        <f t="shared" si="155"/>
        <v>1948.909375</v>
      </c>
      <c r="W71" s="42">
        <f t="shared" si="155"/>
        <v>1997.6321093749996</v>
      </c>
      <c r="X71" s="42">
        <f t="shared" si="155"/>
        <v>2047.5729121093743</v>
      </c>
      <c r="Y71" s="42">
        <f t="shared" si="155"/>
        <v>2098.7622349121084</v>
      </c>
      <c r="Z71" s="42">
        <f t="shared" si="155"/>
        <v>2151.2312907849105</v>
      </c>
      <c r="AA71" s="42">
        <f t="shared" si="155"/>
        <v>2205.0120730545332</v>
      </c>
      <c r="AB71" s="42">
        <f t="shared" si="155"/>
        <v>2260.1373748808965</v>
      </c>
      <c r="AC71" s="42">
        <f t="shared" si="155"/>
        <v>2316.6408092529186</v>
      </c>
      <c r="AD71" s="42">
        <f t="shared" si="155"/>
        <v>2374.5568294842415</v>
      </c>
      <c r="AE71" s="42"/>
      <c r="AF71" s="42"/>
      <c r="AG71" s="42">
        <f t="shared" si="156"/>
        <v>-938.87499999999989</v>
      </c>
      <c r="AH71" s="42">
        <f t="shared" si="157"/>
        <v>-890.15937499999973</v>
      </c>
      <c r="AI71" s="42">
        <f t="shared" si="158"/>
        <v>-833.00710937499912</v>
      </c>
      <c r="AJ71" s="42">
        <f t="shared" si="159"/>
        <v>-766.48541210937378</v>
      </c>
      <c r="AK71" s="42">
        <f t="shared" si="160"/>
        <v>-689.56598491210775</v>
      </c>
      <c r="AL71" s="42">
        <f t="shared" si="161"/>
        <v>-601.1154157849096</v>
      </c>
      <c r="AM71" s="42">
        <f t="shared" si="162"/>
        <v>-499.88461055453217</v>
      </c>
      <c r="AN71" s="42">
        <f t="shared" si="163"/>
        <v>-384.49716613089527</v>
      </c>
      <c r="AO71" s="42">
        <f t="shared" si="164"/>
        <v>-253.43657962791713</v>
      </c>
      <c r="AP71" s="42">
        <f t="shared" si="165"/>
        <v>-105.03217689673966</v>
      </c>
      <c r="AQ71" s="42"/>
      <c r="AR71" s="42">
        <f t="shared" si="166"/>
        <v>76055</v>
      </c>
      <c r="AS71" s="42">
        <f t="shared" ref="AS71:BA71" si="173">AR71*$AR$3</f>
        <v>77956.375</v>
      </c>
      <c r="AT71" s="42">
        <f t="shared" si="173"/>
        <v>79905.284374999988</v>
      </c>
      <c r="AU71" s="42">
        <f t="shared" si="173"/>
        <v>81902.916484374975</v>
      </c>
      <c r="AV71" s="42">
        <f t="shared" si="173"/>
        <v>83950.489396484336</v>
      </c>
      <c r="AW71" s="42">
        <f t="shared" si="173"/>
        <v>86049.25163139643</v>
      </c>
      <c r="AX71" s="42">
        <f t="shared" si="173"/>
        <v>88200.482922181327</v>
      </c>
      <c r="AY71" s="42">
        <f t="shared" si="173"/>
        <v>90405.494995235858</v>
      </c>
      <c r="AZ71" s="42">
        <f t="shared" si="173"/>
        <v>92665.632370116742</v>
      </c>
      <c r="BA71" s="42">
        <f t="shared" si="173"/>
        <v>94982.273179369658</v>
      </c>
    </row>
    <row r="72" spans="1:53" ht="17.25" customHeight="1" x14ac:dyDescent="0.25">
      <c r="A72" s="46"/>
      <c r="B72" s="3">
        <f>'HUD Income'!$D$37</f>
        <v>74430</v>
      </c>
      <c r="C72" s="1">
        <v>1</v>
      </c>
      <c r="D72" s="3">
        <f>'HUD Income'!$N$37</f>
        <v>1860.75</v>
      </c>
      <c r="E72" s="3">
        <f t="shared" si="150"/>
        <v>1860.75</v>
      </c>
      <c r="F72" s="3">
        <f>Rents!$E$69</f>
        <v>875</v>
      </c>
      <c r="G72" s="3">
        <f t="shared" si="151"/>
        <v>-985.75</v>
      </c>
      <c r="H72" s="17" t="str">
        <f t="shared" si="152"/>
        <v>N/A</v>
      </c>
      <c r="I72" s="11"/>
      <c r="J72" s="42">
        <f t="shared" si="153"/>
        <v>962.50000000000011</v>
      </c>
      <c r="K72" s="42">
        <f t="shared" ref="K72:S72" si="174">J72*1.1</f>
        <v>1058.7500000000002</v>
      </c>
      <c r="L72" s="42">
        <f t="shared" si="174"/>
        <v>1164.6250000000005</v>
      </c>
      <c r="M72" s="42">
        <f t="shared" si="174"/>
        <v>1281.0875000000005</v>
      </c>
      <c r="N72" s="42">
        <f t="shared" si="174"/>
        <v>1409.1962500000006</v>
      </c>
      <c r="O72" s="42">
        <f t="shared" si="174"/>
        <v>1550.1158750000009</v>
      </c>
      <c r="P72" s="42">
        <f t="shared" si="174"/>
        <v>1705.127462500001</v>
      </c>
      <c r="Q72" s="42">
        <f t="shared" si="174"/>
        <v>1875.6402087500012</v>
      </c>
      <c r="R72" s="42">
        <f t="shared" si="174"/>
        <v>2063.2042296250015</v>
      </c>
      <c r="S72" s="42">
        <f t="shared" si="174"/>
        <v>2269.5246525875018</v>
      </c>
      <c r="T72" s="42"/>
      <c r="U72" s="42">
        <f t="shared" si="155"/>
        <v>1907.26875</v>
      </c>
      <c r="V72" s="42">
        <f t="shared" si="155"/>
        <v>1954.9504687499996</v>
      </c>
      <c r="W72" s="42">
        <f t="shared" si="155"/>
        <v>2003.8242304687492</v>
      </c>
      <c r="X72" s="42">
        <f t="shared" si="155"/>
        <v>2053.9198362304678</v>
      </c>
      <c r="Y72" s="42">
        <f t="shared" si="155"/>
        <v>2105.2678321362296</v>
      </c>
      <c r="Z72" s="42">
        <f t="shared" si="155"/>
        <v>2157.8995279396349</v>
      </c>
      <c r="AA72" s="42">
        <f t="shared" si="155"/>
        <v>2211.8470161381256</v>
      </c>
      <c r="AB72" s="42">
        <f t="shared" si="155"/>
        <v>2267.1431915415783</v>
      </c>
      <c r="AC72" s="42">
        <f t="shared" si="155"/>
        <v>2323.8217713301178</v>
      </c>
      <c r="AD72" s="42">
        <f t="shared" si="155"/>
        <v>2381.9173156133706</v>
      </c>
      <c r="AE72" s="42"/>
      <c r="AF72" s="42"/>
      <c r="AG72" s="42">
        <f t="shared" si="156"/>
        <v>-944.76874999999984</v>
      </c>
      <c r="AH72" s="42">
        <f t="shared" si="157"/>
        <v>-896.20046874999935</v>
      </c>
      <c r="AI72" s="42">
        <f t="shared" si="158"/>
        <v>-839.19923046874874</v>
      </c>
      <c r="AJ72" s="42">
        <f t="shared" si="159"/>
        <v>-772.83233623046726</v>
      </c>
      <c r="AK72" s="42">
        <f t="shared" si="160"/>
        <v>-696.07158213622893</v>
      </c>
      <c r="AL72" s="42">
        <f t="shared" si="161"/>
        <v>-607.78365293963407</v>
      </c>
      <c r="AM72" s="42">
        <f t="shared" si="162"/>
        <v>-506.71955363812458</v>
      </c>
      <c r="AN72" s="42">
        <f t="shared" si="163"/>
        <v>-391.5029827915771</v>
      </c>
      <c r="AO72" s="42">
        <f t="shared" si="164"/>
        <v>-260.61754170511631</v>
      </c>
      <c r="AP72" s="42">
        <f t="shared" si="165"/>
        <v>-112.39266302586884</v>
      </c>
      <c r="AQ72" s="42"/>
      <c r="AR72" s="42">
        <f t="shared" si="166"/>
        <v>76290.75</v>
      </c>
      <c r="AS72" s="42">
        <f t="shared" ref="AS72:BA72" si="175">AR72*$AR$3</f>
        <v>78198.018749999988</v>
      </c>
      <c r="AT72" s="42">
        <f t="shared" si="175"/>
        <v>80152.969218749975</v>
      </c>
      <c r="AU72" s="42">
        <f t="shared" si="175"/>
        <v>82156.79344921872</v>
      </c>
      <c r="AV72" s="42">
        <f t="shared" si="175"/>
        <v>84210.713285449179</v>
      </c>
      <c r="AW72" s="42">
        <f t="shared" si="175"/>
        <v>86315.981117585397</v>
      </c>
      <c r="AX72" s="42">
        <f t="shared" si="175"/>
        <v>88473.880645525031</v>
      </c>
      <c r="AY72" s="42">
        <f t="shared" si="175"/>
        <v>90685.727661663142</v>
      </c>
      <c r="AZ72" s="42">
        <f t="shared" si="175"/>
        <v>92952.870853204717</v>
      </c>
      <c r="BA72" s="42">
        <f t="shared" si="175"/>
        <v>95276.69262453483</v>
      </c>
    </row>
    <row r="73" spans="1:53" ht="17.25" customHeight="1" x14ac:dyDescent="0.25">
      <c r="A73" s="46"/>
      <c r="B73" s="3">
        <f>'HUD Income'!$D$41</f>
        <v>89316</v>
      </c>
      <c r="C73" s="1">
        <v>1.2</v>
      </c>
      <c r="D73" s="3">
        <f>'HUD Income'!$N$41</f>
        <v>2232.9</v>
      </c>
      <c r="E73" s="3">
        <f t="shared" si="150"/>
        <v>2232.9</v>
      </c>
      <c r="F73" s="3">
        <f>Rents!$E$69</f>
        <v>875</v>
      </c>
      <c r="G73" s="3">
        <f t="shared" si="151"/>
        <v>-1357.9</v>
      </c>
      <c r="H73" s="17" t="str">
        <f t="shared" si="152"/>
        <v>N/A</v>
      </c>
      <c r="J73" s="42">
        <f t="shared" si="153"/>
        <v>962.50000000000011</v>
      </c>
      <c r="K73" s="42">
        <f t="shared" ref="K73:S73" si="176">J73*1.1</f>
        <v>1058.7500000000002</v>
      </c>
      <c r="L73" s="42">
        <f t="shared" si="176"/>
        <v>1164.6250000000005</v>
      </c>
      <c r="M73" s="42">
        <f t="shared" si="176"/>
        <v>1281.0875000000005</v>
      </c>
      <c r="N73" s="42">
        <f t="shared" si="176"/>
        <v>1409.1962500000006</v>
      </c>
      <c r="O73" s="42">
        <f t="shared" si="176"/>
        <v>1550.1158750000009</v>
      </c>
      <c r="P73" s="42">
        <f t="shared" si="176"/>
        <v>1705.127462500001</v>
      </c>
      <c r="Q73" s="42">
        <f t="shared" si="176"/>
        <v>1875.6402087500012</v>
      </c>
      <c r="R73" s="42">
        <f t="shared" si="176"/>
        <v>2063.2042296250015</v>
      </c>
      <c r="S73" s="42">
        <f t="shared" si="176"/>
        <v>2269.5246525875018</v>
      </c>
      <c r="T73" s="42"/>
      <c r="U73" s="42">
        <f t="shared" si="155"/>
        <v>2288.7224999999999</v>
      </c>
      <c r="V73" s="42">
        <f t="shared" si="155"/>
        <v>2345.9405624999995</v>
      </c>
      <c r="W73" s="42">
        <f t="shared" si="155"/>
        <v>2404.5890765624995</v>
      </c>
      <c r="X73" s="42">
        <f t="shared" si="155"/>
        <v>2464.7038034765615</v>
      </c>
      <c r="Y73" s="42">
        <f t="shared" si="155"/>
        <v>2526.3213985634757</v>
      </c>
      <c r="Z73" s="42">
        <f t="shared" si="155"/>
        <v>2589.4794335275624</v>
      </c>
      <c r="AA73" s="42">
        <f t="shared" si="155"/>
        <v>2654.2164193657509</v>
      </c>
      <c r="AB73" s="42">
        <f t="shared" si="155"/>
        <v>2720.5718298498946</v>
      </c>
      <c r="AC73" s="42">
        <f t="shared" si="155"/>
        <v>2788.5861255961413</v>
      </c>
      <c r="AD73" s="42">
        <f t="shared" si="155"/>
        <v>2858.3007787360452</v>
      </c>
      <c r="AE73" s="42"/>
      <c r="AF73" s="42"/>
      <c r="AG73" s="42">
        <f t="shared" si="156"/>
        <v>-1326.2224999999999</v>
      </c>
      <c r="AH73" s="42">
        <f t="shared" si="157"/>
        <v>-1287.1905624999993</v>
      </c>
      <c r="AI73" s="42">
        <f t="shared" si="158"/>
        <v>-1239.964076562499</v>
      </c>
      <c r="AJ73" s="42">
        <f t="shared" si="159"/>
        <v>-1183.6163034765609</v>
      </c>
      <c r="AK73" s="42">
        <f t="shared" si="160"/>
        <v>-1117.125148563475</v>
      </c>
      <c r="AL73" s="42">
        <f t="shared" si="161"/>
        <v>-1039.3635585275615</v>
      </c>
      <c r="AM73" s="42">
        <f t="shared" si="162"/>
        <v>-949.08895686574988</v>
      </c>
      <c r="AN73" s="42">
        <f t="shared" si="163"/>
        <v>-844.93162109989339</v>
      </c>
      <c r="AO73" s="42">
        <f t="shared" si="164"/>
        <v>-725.38189597113978</v>
      </c>
      <c r="AP73" s="42">
        <f t="shared" si="165"/>
        <v>-588.77612614854343</v>
      </c>
      <c r="AQ73" s="42"/>
      <c r="AR73" s="42">
        <f t="shared" si="166"/>
        <v>91548.9</v>
      </c>
      <c r="AS73" s="42">
        <f t="shared" ref="AS73:BA73" si="177">AR73*$AR$3</f>
        <v>93837.622499999983</v>
      </c>
      <c r="AT73" s="42">
        <f t="shared" si="177"/>
        <v>96183.563062499976</v>
      </c>
      <c r="AU73" s="42">
        <f t="shared" si="177"/>
        <v>98588.152139062469</v>
      </c>
      <c r="AV73" s="42">
        <f t="shared" si="177"/>
        <v>101052.85594253903</v>
      </c>
      <c r="AW73" s="42">
        <f t="shared" si="177"/>
        <v>103579.17734110249</v>
      </c>
      <c r="AX73" s="42">
        <f t="shared" si="177"/>
        <v>106168.65677463004</v>
      </c>
      <c r="AY73" s="42">
        <f t="shared" si="177"/>
        <v>108822.87319399578</v>
      </c>
      <c r="AZ73" s="42">
        <f t="shared" si="177"/>
        <v>111543.44502384566</v>
      </c>
      <c r="BA73" s="42">
        <f t="shared" si="177"/>
        <v>114332.0311494418</v>
      </c>
    </row>
    <row r="74" spans="1:53" ht="17.25" customHeight="1" x14ac:dyDescent="0.25">
      <c r="B74" s="19" t="s">
        <v>60</v>
      </c>
    </row>
    <row r="75" spans="1:53" s="19" customFormat="1" ht="17.25" customHeight="1" x14ac:dyDescent="0.25">
      <c r="B75" s="20" t="s">
        <v>0</v>
      </c>
      <c r="C75" s="20" t="s">
        <v>1</v>
      </c>
      <c r="D75" s="20" t="s">
        <v>3</v>
      </c>
      <c r="E75" s="20" t="s">
        <v>39</v>
      </c>
      <c r="F75" s="20" t="s">
        <v>2</v>
      </c>
      <c r="G75" s="20" t="s">
        <v>58</v>
      </c>
      <c r="H75" s="21" t="s">
        <v>38</v>
      </c>
      <c r="J75" s="30" t="s">
        <v>114</v>
      </c>
      <c r="K75" s="30" t="s">
        <v>104</v>
      </c>
      <c r="L75" s="30" t="s">
        <v>105</v>
      </c>
      <c r="M75" s="30" t="s">
        <v>106</v>
      </c>
      <c r="N75" s="30" t="s">
        <v>107</v>
      </c>
      <c r="O75" s="30" t="s">
        <v>108</v>
      </c>
      <c r="P75" s="30" t="s">
        <v>109</v>
      </c>
      <c r="Q75" s="30" t="s">
        <v>110</v>
      </c>
      <c r="R75" s="30" t="s">
        <v>111</v>
      </c>
      <c r="S75" s="30" t="s">
        <v>112</v>
      </c>
      <c r="U75" s="30" t="s">
        <v>114</v>
      </c>
      <c r="V75" s="30" t="s">
        <v>104</v>
      </c>
      <c r="W75" s="30" t="s">
        <v>105</v>
      </c>
      <c r="X75" s="30" t="s">
        <v>106</v>
      </c>
      <c r="Y75" s="30" t="s">
        <v>107</v>
      </c>
      <c r="Z75" s="30" t="s">
        <v>108</v>
      </c>
      <c r="AA75" s="30" t="s">
        <v>109</v>
      </c>
      <c r="AB75" s="30" t="s">
        <v>110</v>
      </c>
      <c r="AC75" s="30" t="s">
        <v>111</v>
      </c>
      <c r="AD75" s="30" t="s">
        <v>112</v>
      </c>
      <c r="AG75" s="30" t="s">
        <v>114</v>
      </c>
      <c r="AH75" s="30" t="s">
        <v>104</v>
      </c>
      <c r="AI75" s="30" t="s">
        <v>105</v>
      </c>
      <c r="AJ75" s="30" t="s">
        <v>106</v>
      </c>
      <c r="AK75" s="30" t="s">
        <v>107</v>
      </c>
      <c r="AL75" s="30" t="s">
        <v>108</v>
      </c>
      <c r="AM75" s="30" t="s">
        <v>109</v>
      </c>
      <c r="AN75" s="30" t="s">
        <v>110</v>
      </c>
      <c r="AO75" s="30" t="s">
        <v>111</v>
      </c>
      <c r="AP75" s="30" t="s">
        <v>112</v>
      </c>
      <c r="AR75" s="30" t="s">
        <v>114</v>
      </c>
      <c r="AS75" s="30" t="s">
        <v>104</v>
      </c>
      <c r="AT75" s="30" t="s">
        <v>105</v>
      </c>
      <c r="AU75" s="30" t="s">
        <v>106</v>
      </c>
      <c r="AV75" s="30" t="s">
        <v>107</v>
      </c>
      <c r="AW75" s="30" t="s">
        <v>108</v>
      </c>
      <c r="AX75" s="30" t="s">
        <v>109</v>
      </c>
      <c r="AY75" s="30" t="s">
        <v>110</v>
      </c>
      <c r="AZ75" s="30" t="s">
        <v>111</v>
      </c>
      <c r="BA75" s="30" t="s">
        <v>112</v>
      </c>
    </row>
    <row r="76" spans="1:53" ht="17.25" customHeight="1" x14ac:dyDescent="0.25">
      <c r="A76" s="46" t="s">
        <v>36</v>
      </c>
      <c r="B76" s="3"/>
      <c r="C76" s="1"/>
      <c r="D76" s="3"/>
      <c r="E76" s="3"/>
      <c r="F76" s="3"/>
      <c r="G76" s="3"/>
      <c r="H76" s="17"/>
    </row>
    <row r="77" spans="1:53" ht="17.25" customHeight="1" x14ac:dyDescent="0.25">
      <c r="A77" s="46"/>
      <c r="B77" s="3"/>
      <c r="C77" s="1"/>
      <c r="D77" s="3"/>
      <c r="E77" s="3"/>
      <c r="F77" s="3"/>
      <c r="G77" s="3"/>
      <c r="H77" s="17"/>
    </row>
    <row r="78" spans="1:53" ht="17.25" customHeight="1" x14ac:dyDescent="0.25">
      <c r="A78" s="46"/>
      <c r="B78" s="3">
        <f>'HUD Income'!$E$21</f>
        <v>41200</v>
      </c>
      <c r="C78" s="1">
        <v>0.4</v>
      </c>
      <c r="D78" s="3">
        <f>'HUD Income'!$O$21</f>
        <v>1030</v>
      </c>
      <c r="E78" s="3">
        <f t="shared" ref="E78:E83" si="178">B78*0.3/12</f>
        <v>1030</v>
      </c>
      <c r="F78" s="3">
        <f>Rents!$E$68</f>
        <v>750</v>
      </c>
      <c r="G78" s="3">
        <f t="shared" ref="G78:G83" si="179">F78-E78</f>
        <v>-280</v>
      </c>
      <c r="H78" s="17" t="str">
        <f t="shared" ref="H78:H83" si="180">IF(G78&gt;0,G78,"N/A")</f>
        <v>N/A</v>
      </c>
      <c r="J78" s="42">
        <f t="shared" ref="J78:J83" si="181">$F78*1.1</f>
        <v>825.00000000000011</v>
      </c>
      <c r="K78" s="42">
        <f t="shared" ref="K78:S78" si="182">J78*1.1</f>
        <v>907.50000000000023</v>
      </c>
      <c r="L78" s="42">
        <f t="shared" si="182"/>
        <v>998.25000000000034</v>
      </c>
      <c r="M78" s="42">
        <f t="shared" si="182"/>
        <v>1098.0750000000005</v>
      </c>
      <c r="N78" s="42">
        <f t="shared" si="182"/>
        <v>1207.8825000000006</v>
      </c>
      <c r="O78" s="42">
        <f t="shared" si="182"/>
        <v>1328.6707500000007</v>
      </c>
      <c r="P78" s="42">
        <f t="shared" si="182"/>
        <v>1461.5378250000008</v>
      </c>
      <c r="Q78" s="42">
        <f t="shared" si="182"/>
        <v>1607.6916075000011</v>
      </c>
      <c r="R78" s="42">
        <f t="shared" si="182"/>
        <v>1768.4607682500014</v>
      </c>
      <c r="S78" s="42">
        <f t="shared" si="182"/>
        <v>1945.3068450750015</v>
      </c>
      <c r="T78" s="42"/>
      <c r="U78" s="42">
        <f t="shared" ref="U78:AD83" si="183">(AR78*$U$4)/12</f>
        <v>1055.7499999999998</v>
      </c>
      <c r="V78" s="42">
        <f t="shared" si="183"/>
        <v>1082.1437499999995</v>
      </c>
      <c r="W78" s="42">
        <f t="shared" si="183"/>
        <v>1109.1973437499994</v>
      </c>
      <c r="X78" s="42">
        <f t="shared" si="183"/>
        <v>1136.9272773437494</v>
      </c>
      <c r="Y78" s="42">
        <f t="shared" si="183"/>
        <v>1165.3504592773431</v>
      </c>
      <c r="Z78" s="42">
        <f t="shared" si="183"/>
        <v>1194.4842207592767</v>
      </c>
      <c r="AA78" s="42">
        <f t="shared" si="183"/>
        <v>1224.3463262782584</v>
      </c>
      <c r="AB78" s="42">
        <f t="shared" si="183"/>
        <v>1254.9549844352148</v>
      </c>
      <c r="AC78" s="42">
        <f t="shared" si="183"/>
        <v>1286.328859046095</v>
      </c>
      <c r="AD78" s="42">
        <f t="shared" si="183"/>
        <v>1318.4870805222472</v>
      </c>
      <c r="AE78" s="42"/>
      <c r="AF78" s="42"/>
      <c r="AG78" s="42">
        <f t="shared" ref="AG78:AG83" si="184">J78-U78</f>
        <v>-230.74999999999966</v>
      </c>
      <c r="AH78" s="42">
        <f t="shared" ref="AH78:AH83" si="185">K78-V78</f>
        <v>-174.64374999999927</v>
      </c>
      <c r="AI78" s="42">
        <f t="shared" ref="AI78:AI83" si="186">L78-W78</f>
        <v>-110.94734374999905</v>
      </c>
      <c r="AJ78" s="42">
        <f t="shared" ref="AJ78:AJ83" si="187">M78-X78</f>
        <v>-38.852277343748938</v>
      </c>
      <c r="AK78" s="42">
        <f t="shared" ref="AK78:AK83" si="188">N78-Y78</f>
        <v>42.532040722657484</v>
      </c>
      <c r="AL78" s="42">
        <f t="shared" ref="AL78:AL83" si="189">O78-Z78</f>
        <v>134.18652924072398</v>
      </c>
      <c r="AM78" s="42">
        <f t="shared" ref="AM78:AM83" si="190">P78-AA78</f>
        <v>237.19149872174239</v>
      </c>
      <c r="AN78" s="42">
        <f t="shared" ref="AN78:AN83" si="191">Q78-AB78</f>
        <v>352.73662306478627</v>
      </c>
      <c r="AO78" s="42">
        <f t="shared" ref="AO78:AO83" si="192">R78-AC78</f>
        <v>482.13190920390639</v>
      </c>
      <c r="AP78" s="42">
        <f t="shared" ref="AP78:AP83" si="193">S78-AD78</f>
        <v>626.81976455275435</v>
      </c>
      <c r="AQ78" s="42"/>
      <c r="AR78" s="42">
        <f t="shared" ref="AR78:AR83" si="194">B78*$AR$3</f>
        <v>42229.999999999993</v>
      </c>
      <c r="AS78" s="42">
        <f t="shared" ref="AS78:BA78" si="195">AR78*$AR$3</f>
        <v>43285.749999999985</v>
      </c>
      <c r="AT78" s="42">
        <f t="shared" si="195"/>
        <v>44367.893749999981</v>
      </c>
      <c r="AU78" s="42">
        <f t="shared" si="195"/>
        <v>45477.091093749979</v>
      </c>
      <c r="AV78" s="42">
        <f t="shared" si="195"/>
        <v>46614.018371093727</v>
      </c>
      <c r="AW78" s="42">
        <f t="shared" si="195"/>
        <v>47779.368830371066</v>
      </c>
      <c r="AX78" s="42">
        <f t="shared" si="195"/>
        <v>48973.85305113034</v>
      </c>
      <c r="AY78" s="42">
        <f t="shared" si="195"/>
        <v>50198.199377408593</v>
      </c>
      <c r="AZ78" s="42">
        <f t="shared" si="195"/>
        <v>51453.154361843801</v>
      </c>
      <c r="BA78" s="42">
        <f t="shared" si="195"/>
        <v>52739.483220889888</v>
      </c>
    </row>
    <row r="79" spans="1:53" ht="17.25" customHeight="1" x14ac:dyDescent="0.25">
      <c r="A79" s="46"/>
      <c r="B79" s="3">
        <f>'HUD Income'!$E$25</f>
        <v>51500</v>
      </c>
      <c r="C79" s="1">
        <v>0.5</v>
      </c>
      <c r="D79" s="3">
        <f>'HUD Income'!$O$25</f>
        <v>1287.5</v>
      </c>
      <c r="E79" s="3">
        <f t="shared" si="178"/>
        <v>1287.5</v>
      </c>
      <c r="F79" s="3">
        <f>Rents!$E$68</f>
        <v>750</v>
      </c>
      <c r="G79" s="3">
        <f t="shared" si="179"/>
        <v>-537.5</v>
      </c>
      <c r="H79" s="17" t="str">
        <f t="shared" si="180"/>
        <v>N/A</v>
      </c>
      <c r="J79" s="42">
        <f t="shared" si="181"/>
        <v>825.00000000000011</v>
      </c>
      <c r="K79" s="42">
        <f t="shared" ref="K79:S79" si="196">J79*1.1</f>
        <v>907.50000000000023</v>
      </c>
      <c r="L79" s="42">
        <f t="shared" si="196"/>
        <v>998.25000000000034</v>
      </c>
      <c r="M79" s="42">
        <f t="shared" si="196"/>
        <v>1098.0750000000005</v>
      </c>
      <c r="N79" s="42">
        <f t="shared" si="196"/>
        <v>1207.8825000000006</v>
      </c>
      <c r="O79" s="42">
        <f t="shared" si="196"/>
        <v>1328.6707500000007</v>
      </c>
      <c r="P79" s="42">
        <f t="shared" si="196"/>
        <v>1461.5378250000008</v>
      </c>
      <c r="Q79" s="42">
        <f t="shared" si="196"/>
        <v>1607.6916075000011</v>
      </c>
      <c r="R79" s="42">
        <f t="shared" si="196"/>
        <v>1768.4607682500014</v>
      </c>
      <c r="S79" s="42">
        <f t="shared" si="196"/>
        <v>1945.3068450750015</v>
      </c>
      <c r="T79" s="42"/>
      <c r="U79" s="42">
        <f t="shared" si="183"/>
        <v>1319.6874999999998</v>
      </c>
      <c r="V79" s="42">
        <f t="shared" si="183"/>
        <v>1352.6796874999995</v>
      </c>
      <c r="W79" s="42">
        <f t="shared" si="183"/>
        <v>1386.4966796874994</v>
      </c>
      <c r="X79" s="42">
        <f t="shared" si="183"/>
        <v>1421.1590966796866</v>
      </c>
      <c r="Y79" s="42">
        <f t="shared" si="183"/>
        <v>1456.6880740966787</v>
      </c>
      <c r="Z79" s="42">
        <f t="shared" si="183"/>
        <v>1493.1052759490956</v>
      </c>
      <c r="AA79" s="42">
        <f t="shared" si="183"/>
        <v>1530.4329078478229</v>
      </c>
      <c r="AB79" s="42">
        <f t="shared" si="183"/>
        <v>1568.6937305440185</v>
      </c>
      <c r="AC79" s="42">
        <f t="shared" si="183"/>
        <v>1607.9110738076188</v>
      </c>
      <c r="AD79" s="42">
        <f t="shared" si="183"/>
        <v>1648.1088506528092</v>
      </c>
      <c r="AE79" s="42"/>
      <c r="AF79" s="42"/>
      <c r="AG79" s="42">
        <f t="shared" si="184"/>
        <v>-494.68749999999966</v>
      </c>
      <c r="AH79" s="42">
        <f t="shared" si="185"/>
        <v>-445.17968749999932</v>
      </c>
      <c r="AI79" s="42">
        <f t="shared" si="186"/>
        <v>-388.24667968749907</v>
      </c>
      <c r="AJ79" s="42">
        <f t="shared" si="187"/>
        <v>-323.08409667968613</v>
      </c>
      <c r="AK79" s="42">
        <f t="shared" si="188"/>
        <v>-248.80557409667813</v>
      </c>
      <c r="AL79" s="42">
        <f t="shared" si="189"/>
        <v>-164.4345259490949</v>
      </c>
      <c r="AM79" s="42">
        <f t="shared" si="190"/>
        <v>-68.895082847822096</v>
      </c>
      <c r="AN79" s="42">
        <f t="shared" si="191"/>
        <v>38.99787695598252</v>
      </c>
      <c r="AO79" s="42">
        <f t="shared" si="192"/>
        <v>160.54969444238259</v>
      </c>
      <c r="AP79" s="42">
        <f t="shared" si="193"/>
        <v>297.19799442219232</v>
      </c>
      <c r="AQ79" s="42"/>
      <c r="AR79" s="42">
        <f t="shared" si="194"/>
        <v>52787.499999999993</v>
      </c>
      <c r="AS79" s="42">
        <f t="shared" ref="AS79:BA79" si="197">AR79*$AR$3</f>
        <v>54107.187499999985</v>
      </c>
      <c r="AT79" s="42">
        <f t="shared" si="197"/>
        <v>55459.867187499978</v>
      </c>
      <c r="AU79" s="42">
        <f t="shared" si="197"/>
        <v>56846.363867187472</v>
      </c>
      <c r="AV79" s="42">
        <f t="shared" si="197"/>
        <v>58267.522963867152</v>
      </c>
      <c r="AW79" s="42">
        <f t="shared" si="197"/>
        <v>59724.211037963825</v>
      </c>
      <c r="AX79" s="42">
        <f t="shared" si="197"/>
        <v>61217.316313912917</v>
      </c>
      <c r="AY79" s="42">
        <f t="shared" si="197"/>
        <v>62747.749221760736</v>
      </c>
      <c r="AZ79" s="42">
        <f t="shared" si="197"/>
        <v>64316.442952304751</v>
      </c>
      <c r="BA79" s="42">
        <f t="shared" si="197"/>
        <v>65924.354026112371</v>
      </c>
    </row>
    <row r="80" spans="1:53" ht="17.25" customHeight="1" x14ac:dyDescent="0.25">
      <c r="A80" s="46"/>
      <c r="B80" s="3">
        <f>'HUD Income'!$E$29</f>
        <v>61800</v>
      </c>
      <c r="C80" s="1">
        <v>0.6</v>
      </c>
      <c r="D80" s="3">
        <f>'HUD Income'!$O$29</f>
        <v>1545</v>
      </c>
      <c r="E80" s="3">
        <f t="shared" si="178"/>
        <v>1545</v>
      </c>
      <c r="F80" s="3">
        <f>Rents!$E$68</f>
        <v>750</v>
      </c>
      <c r="G80" s="3">
        <f t="shared" si="179"/>
        <v>-795</v>
      </c>
      <c r="H80" s="17" t="str">
        <f t="shared" si="180"/>
        <v>N/A</v>
      </c>
      <c r="J80" s="42">
        <f t="shared" si="181"/>
        <v>825.00000000000011</v>
      </c>
      <c r="K80" s="42">
        <f t="shared" ref="K80:S80" si="198">J80*1.1</f>
        <v>907.50000000000023</v>
      </c>
      <c r="L80" s="42">
        <f t="shared" si="198"/>
        <v>998.25000000000034</v>
      </c>
      <c r="M80" s="42">
        <f t="shared" si="198"/>
        <v>1098.0750000000005</v>
      </c>
      <c r="N80" s="42">
        <f t="shared" si="198"/>
        <v>1207.8825000000006</v>
      </c>
      <c r="O80" s="42">
        <f t="shared" si="198"/>
        <v>1328.6707500000007</v>
      </c>
      <c r="P80" s="42">
        <f t="shared" si="198"/>
        <v>1461.5378250000008</v>
      </c>
      <c r="Q80" s="42">
        <f t="shared" si="198"/>
        <v>1607.6916075000011</v>
      </c>
      <c r="R80" s="42">
        <f t="shared" si="198"/>
        <v>1768.4607682500014</v>
      </c>
      <c r="S80" s="42">
        <f t="shared" si="198"/>
        <v>1945.3068450750015</v>
      </c>
      <c r="T80" s="42"/>
      <c r="U80" s="42">
        <f t="shared" si="183"/>
        <v>1583.6249999999998</v>
      </c>
      <c r="V80" s="42">
        <f t="shared" si="183"/>
        <v>1623.2156249999996</v>
      </c>
      <c r="W80" s="42">
        <f t="shared" si="183"/>
        <v>1663.7960156249994</v>
      </c>
      <c r="X80" s="42">
        <f t="shared" si="183"/>
        <v>1705.3909160156243</v>
      </c>
      <c r="Y80" s="42">
        <f t="shared" si="183"/>
        <v>1748.0256889160146</v>
      </c>
      <c r="Z80" s="42">
        <f t="shared" si="183"/>
        <v>1791.7263311389149</v>
      </c>
      <c r="AA80" s="42">
        <f t="shared" si="183"/>
        <v>1836.5194894173876</v>
      </c>
      <c r="AB80" s="42">
        <f t="shared" si="183"/>
        <v>1882.4324766528223</v>
      </c>
      <c r="AC80" s="42">
        <f t="shared" si="183"/>
        <v>1929.4932885691424</v>
      </c>
      <c r="AD80" s="42">
        <f t="shared" si="183"/>
        <v>1977.7306207833708</v>
      </c>
      <c r="AE80" s="42"/>
      <c r="AF80" s="42"/>
      <c r="AG80" s="42">
        <f t="shared" si="184"/>
        <v>-758.62499999999966</v>
      </c>
      <c r="AH80" s="42">
        <f t="shared" si="185"/>
        <v>-715.71562499999936</v>
      </c>
      <c r="AI80" s="42">
        <f t="shared" si="186"/>
        <v>-665.54601562499909</v>
      </c>
      <c r="AJ80" s="42">
        <f t="shared" si="187"/>
        <v>-607.31591601562377</v>
      </c>
      <c r="AK80" s="42">
        <f t="shared" si="188"/>
        <v>-540.14318891601397</v>
      </c>
      <c r="AL80" s="42">
        <f t="shared" si="189"/>
        <v>-463.05558113891425</v>
      </c>
      <c r="AM80" s="42">
        <f t="shared" si="190"/>
        <v>-374.98166441738681</v>
      </c>
      <c r="AN80" s="42">
        <f t="shared" si="191"/>
        <v>-274.74086915282123</v>
      </c>
      <c r="AO80" s="42">
        <f t="shared" si="192"/>
        <v>-161.03252031914099</v>
      </c>
      <c r="AP80" s="42">
        <f t="shared" si="193"/>
        <v>-32.423775708369249</v>
      </c>
      <c r="AQ80" s="42"/>
      <c r="AR80" s="42">
        <f t="shared" si="194"/>
        <v>63344.999999999993</v>
      </c>
      <c r="AS80" s="42">
        <f t="shared" ref="AS80:BA80" si="199">AR80*$AR$3</f>
        <v>64928.624999999985</v>
      </c>
      <c r="AT80" s="42">
        <f t="shared" si="199"/>
        <v>66551.840624999983</v>
      </c>
      <c r="AU80" s="42">
        <f t="shared" si="199"/>
        <v>68215.636640624973</v>
      </c>
      <c r="AV80" s="42">
        <f t="shared" si="199"/>
        <v>69921.027556640591</v>
      </c>
      <c r="AW80" s="42">
        <f t="shared" si="199"/>
        <v>71669.053245556599</v>
      </c>
      <c r="AX80" s="42">
        <f t="shared" si="199"/>
        <v>73460.77957669551</v>
      </c>
      <c r="AY80" s="42">
        <f t="shared" si="199"/>
        <v>75297.299066112886</v>
      </c>
      <c r="AZ80" s="42">
        <f t="shared" si="199"/>
        <v>77179.731542765701</v>
      </c>
      <c r="BA80" s="42">
        <f t="shared" si="199"/>
        <v>79109.224831334839</v>
      </c>
    </row>
    <row r="81" spans="1:53" ht="17.25" customHeight="1" x14ac:dyDescent="0.25">
      <c r="A81" s="46"/>
      <c r="B81" s="3">
        <f>'HUD Income'!$E$33</f>
        <v>82400</v>
      </c>
      <c r="C81" s="1">
        <v>0.8</v>
      </c>
      <c r="D81" s="3">
        <f>'HUD Income'!$O$33</f>
        <v>2060</v>
      </c>
      <c r="E81" s="3">
        <f t="shared" si="178"/>
        <v>2060</v>
      </c>
      <c r="F81" s="3">
        <f>Rents!$E$69</f>
        <v>875</v>
      </c>
      <c r="G81" s="3">
        <f t="shared" si="179"/>
        <v>-1185</v>
      </c>
      <c r="H81" s="17" t="str">
        <f t="shared" si="180"/>
        <v>N/A</v>
      </c>
      <c r="J81" s="42">
        <f t="shared" si="181"/>
        <v>962.50000000000011</v>
      </c>
      <c r="K81" s="42">
        <f t="shared" ref="K81:S81" si="200">J81*1.1</f>
        <v>1058.7500000000002</v>
      </c>
      <c r="L81" s="42">
        <f t="shared" si="200"/>
        <v>1164.6250000000005</v>
      </c>
      <c r="M81" s="42">
        <f t="shared" si="200"/>
        <v>1281.0875000000005</v>
      </c>
      <c r="N81" s="42">
        <f t="shared" si="200"/>
        <v>1409.1962500000006</v>
      </c>
      <c r="O81" s="42">
        <f t="shared" si="200"/>
        <v>1550.1158750000009</v>
      </c>
      <c r="P81" s="42">
        <f t="shared" si="200"/>
        <v>1705.127462500001</v>
      </c>
      <c r="Q81" s="42">
        <f t="shared" si="200"/>
        <v>1875.6402087500012</v>
      </c>
      <c r="R81" s="42">
        <f t="shared" si="200"/>
        <v>2063.2042296250015</v>
      </c>
      <c r="S81" s="42">
        <f t="shared" si="200"/>
        <v>2269.5246525875018</v>
      </c>
      <c r="T81" s="42"/>
      <c r="U81" s="42">
        <f t="shared" si="183"/>
        <v>2111.4999999999995</v>
      </c>
      <c r="V81" s="42">
        <f t="shared" si="183"/>
        <v>2164.287499999999</v>
      </c>
      <c r="W81" s="42">
        <f t="shared" si="183"/>
        <v>2218.3946874999988</v>
      </c>
      <c r="X81" s="42">
        <f t="shared" si="183"/>
        <v>2273.8545546874989</v>
      </c>
      <c r="Y81" s="42">
        <f t="shared" si="183"/>
        <v>2330.7009185546863</v>
      </c>
      <c r="Z81" s="42">
        <f t="shared" si="183"/>
        <v>2388.9684415185534</v>
      </c>
      <c r="AA81" s="42">
        <f t="shared" si="183"/>
        <v>2448.6926525565168</v>
      </c>
      <c r="AB81" s="42">
        <f t="shared" si="183"/>
        <v>2509.9099688704296</v>
      </c>
      <c r="AC81" s="42">
        <f t="shared" si="183"/>
        <v>2572.65771809219</v>
      </c>
      <c r="AD81" s="42">
        <f t="shared" si="183"/>
        <v>2636.9741610444944</v>
      </c>
      <c r="AE81" s="42"/>
      <c r="AF81" s="42"/>
      <c r="AG81" s="42">
        <f t="shared" si="184"/>
        <v>-1148.9999999999995</v>
      </c>
      <c r="AH81" s="42">
        <f t="shared" si="185"/>
        <v>-1105.5374999999988</v>
      </c>
      <c r="AI81" s="42">
        <f t="shared" si="186"/>
        <v>-1053.7696874999983</v>
      </c>
      <c r="AJ81" s="42">
        <f t="shared" si="187"/>
        <v>-992.76705468749833</v>
      </c>
      <c r="AK81" s="42">
        <f t="shared" si="188"/>
        <v>-921.50466855468562</v>
      </c>
      <c r="AL81" s="42">
        <f t="shared" si="189"/>
        <v>-838.85256651855252</v>
      </c>
      <c r="AM81" s="42">
        <f t="shared" si="190"/>
        <v>-743.5651900565158</v>
      </c>
      <c r="AN81" s="42">
        <f t="shared" si="191"/>
        <v>-634.26976012042837</v>
      </c>
      <c r="AO81" s="42">
        <f t="shared" si="192"/>
        <v>-509.45348846718844</v>
      </c>
      <c r="AP81" s="42">
        <f t="shared" si="193"/>
        <v>-367.44950845699259</v>
      </c>
      <c r="AQ81" s="42"/>
      <c r="AR81" s="42">
        <f t="shared" si="194"/>
        <v>84459.999999999985</v>
      </c>
      <c r="AS81" s="42">
        <f t="shared" ref="AS81:BA81" si="201">AR81*$AR$3</f>
        <v>86571.499999999971</v>
      </c>
      <c r="AT81" s="42">
        <f t="shared" si="201"/>
        <v>88735.787499999962</v>
      </c>
      <c r="AU81" s="42">
        <f t="shared" si="201"/>
        <v>90954.182187499959</v>
      </c>
      <c r="AV81" s="42">
        <f t="shared" si="201"/>
        <v>93228.036742187454</v>
      </c>
      <c r="AW81" s="42">
        <f t="shared" si="201"/>
        <v>95558.737660742132</v>
      </c>
      <c r="AX81" s="42">
        <f t="shared" si="201"/>
        <v>97947.706102260679</v>
      </c>
      <c r="AY81" s="42">
        <f t="shared" si="201"/>
        <v>100396.39875481719</v>
      </c>
      <c r="AZ81" s="42">
        <f t="shared" si="201"/>
        <v>102906.3087236876</v>
      </c>
      <c r="BA81" s="42">
        <f t="shared" si="201"/>
        <v>105478.96644177978</v>
      </c>
    </row>
    <row r="82" spans="1:53" ht="17.25" customHeight="1" x14ac:dyDescent="0.25">
      <c r="A82" s="46"/>
      <c r="B82" s="3">
        <f>'HUD Income'!$E$37</f>
        <v>82700</v>
      </c>
      <c r="C82" s="1">
        <v>1</v>
      </c>
      <c r="D82" s="3">
        <f>'HUD Income'!$O$37</f>
        <v>2067.5</v>
      </c>
      <c r="E82" s="3">
        <f t="shared" si="178"/>
        <v>2067.5</v>
      </c>
      <c r="F82" s="3">
        <f>Rents!$E$69</f>
        <v>875</v>
      </c>
      <c r="G82" s="3">
        <f t="shared" si="179"/>
        <v>-1192.5</v>
      </c>
      <c r="H82" s="17" t="str">
        <f t="shared" si="180"/>
        <v>N/A</v>
      </c>
      <c r="J82" s="42">
        <f t="shared" si="181"/>
        <v>962.50000000000011</v>
      </c>
      <c r="K82" s="42">
        <f t="shared" ref="K82:S82" si="202">J82*1.1</f>
        <v>1058.7500000000002</v>
      </c>
      <c r="L82" s="42">
        <f t="shared" si="202"/>
        <v>1164.6250000000005</v>
      </c>
      <c r="M82" s="42">
        <f t="shared" si="202"/>
        <v>1281.0875000000005</v>
      </c>
      <c r="N82" s="42">
        <f t="shared" si="202"/>
        <v>1409.1962500000006</v>
      </c>
      <c r="O82" s="42">
        <f t="shared" si="202"/>
        <v>1550.1158750000009</v>
      </c>
      <c r="P82" s="42">
        <f t="shared" si="202"/>
        <v>1705.127462500001</v>
      </c>
      <c r="Q82" s="42">
        <f t="shared" si="202"/>
        <v>1875.6402087500012</v>
      </c>
      <c r="R82" s="42">
        <f t="shared" si="202"/>
        <v>2063.2042296250015</v>
      </c>
      <c r="S82" s="42">
        <f t="shared" si="202"/>
        <v>2269.5246525875018</v>
      </c>
      <c r="T82" s="42"/>
      <c r="U82" s="42">
        <f t="shared" si="183"/>
        <v>2119.1874999999995</v>
      </c>
      <c r="V82" s="42">
        <f t="shared" si="183"/>
        <v>2172.1671874999993</v>
      </c>
      <c r="W82" s="42">
        <f t="shared" si="183"/>
        <v>2226.4713671874988</v>
      </c>
      <c r="X82" s="42">
        <f t="shared" si="183"/>
        <v>2282.1331513671862</v>
      </c>
      <c r="Y82" s="42">
        <f t="shared" si="183"/>
        <v>2339.1864801513657</v>
      </c>
      <c r="Z82" s="42">
        <f t="shared" si="183"/>
        <v>2397.6661421551494</v>
      </c>
      <c r="AA82" s="42">
        <f t="shared" si="183"/>
        <v>2457.6077957090279</v>
      </c>
      <c r="AB82" s="42">
        <f t="shared" si="183"/>
        <v>2519.0479906017536</v>
      </c>
      <c r="AC82" s="42">
        <f t="shared" si="183"/>
        <v>2582.024190366797</v>
      </c>
      <c r="AD82" s="42">
        <f t="shared" si="183"/>
        <v>2646.5747951259668</v>
      </c>
      <c r="AE82" s="42"/>
      <c r="AF82" s="42"/>
      <c r="AG82" s="42">
        <f t="shared" si="184"/>
        <v>-1156.6874999999995</v>
      </c>
      <c r="AH82" s="42">
        <f t="shared" si="185"/>
        <v>-1113.417187499999</v>
      </c>
      <c r="AI82" s="42">
        <f t="shared" si="186"/>
        <v>-1061.8463671874983</v>
      </c>
      <c r="AJ82" s="42">
        <f t="shared" si="187"/>
        <v>-1001.0456513671857</v>
      </c>
      <c r="AK82" s="42">
        <f t="shared" si="188"/>
        <v>-929.99023015136504</v>
      </c>
      <c r="AL82" s="42">
        <f t="shared" si="189"/>
        <v>-847.5502671551485</v>
      </c>
      <c r="AM82" s="42">
        <f t="shared" si="190"/>
        <v>-752.48033320902687</v>
      </c>
      <c r="AN82" s="42">
        <f t="shared" si="191"/>
        <v>-643.40778185175236</v>
      </c>
      <c r="AO82" s="42">
        <f t="shared" si="192"/>
        <v>-518.81996074179551</v>
      </c>
      <c r="AP82" s="42">
        <f t="shared" si="193"/>
        <v>-377.05014253846502</v>
      </c>
      <c r="AQ82" s="42"/>
      <c r="AR82" s="42">
        <f t="shared" si="194"/>
        <v>84767.499999999985</v>
      </c>
      <c r="AS82" s="42">
        <f t="shared" ref="AS82:BA82" si="203">AR82*$AR$3</f>
        <v>86886.687499999971</v>
      </c>
      <c r="AT82" s="42">
        <f t="shared" si="203"/>
        <v>89058.854687499959</v>
      </c>
      <c r="AU82" s="42">
        <f t="shared" si="203"/>
        <v>91285.326054687452</v>
      </c>
      <c r="AV82" s="42">
        <f t="shared" si="203"/>
        <v>93567.459206054627</v>
      </c>
      <c r="AW82" s="42">
        <f t="shared" si="203"/>
        <v>95906.645686205986</v>
      </c>
      <c r="AX82" s="42">
        <f t="shared" si="203"/>
        <v>98304.311828361126</v>
      </c>
      <c r="AY82" s="42">
        <f t="shared" si="203"/>
        <v>100761.91962407014</v>
      </c>
      <c r="AZ82" s="42">
        <f t="shared" si="203"/>
        <v>103280.96761467188</v>
      </c>
      <c r="BA82" s="42">
        <f t="shared" si="203"/>
        <v>105862.99180503868</v>
      </c>
    </row>
    <row r="83" spans="1:53" ht="17.25" customHeight="1" x14ac:dyDescent="0.25">
      <c r="A83" s="46"/>
      <c r="B83" s="3">
        <f>'HUD Income'!$E$41</f>
        <v>99240</v>
      </c>
      <c r="C83" s="1">
        <v>1.2</v>
      </c>
      <c r="D83" s="3">
        <f>'HUD Income'!$O$41</f>
        <v>2481</v>
      </c>
      <c r="E83" s="3">
        <f t="shared" si="178"/>
        <v>2481</v>
      </c>
      <c r="F83" s="3">
        <f>Rents!$E$69</f>
        <v>875</v>
      </c>
      <c r="G83" s="3">
        <f t="shared" si="179"/>
        <v>-1606</v>
      </c>
      <c r="H83" s="17" t="str">
        <f t="shared" si="180"/>
        <v>N/A</v>
      </c>
      <c r="J83" s="42">
        <f t="shared" si="181"/>
        <v>962.50000000000011</v>
      </c>
      <c r="K83" s="42">
        <f t="shared" ref="K83:S83" si="204">J83*1.1</f>
        <v>1058.7500000000002</v>
      </c>
      <c r="L83" s="42">
        <f t="shared" si="204"/>
        <v>1164.6250000000005</v>
      </c>
      <c r="M83" s="42">
        <f t="shared" si="204"/>
        <v>1281.0875000000005</v>
      </c>
      <c r="N83" s="42">
        <f t="shared" si="204"/>
        <v>1409.1962500000006</v>
      </c>
      <c r="O83" s="42">
        <f t="shared" si="204"/>
        <v>1550.1158750000009</v>
      </c>
      <c r="P83" s="42">
        <f t="shared" si="204"/>
        <v>1705.127462500001</v>
      </c>
      <c r="Q83" s="42">
        <f t="shared" si="204"/>
        <v>1875.6402087500012</v>
      </c>
      <c r="R83" s="42">
        <f t="shared" si="204"/>
        <v>2063.2042296250015</v>
      </c>
      <c r="S83" s="42">
        <f t="shared" si="204"/>
        <v>2269.5246525875018</v>
      </c>
      <c r="T83" s="42"/>
      <c r="U83" s="42">
        <f t="shared" si="183"/>
        <v>2543.0249999999996</v>
      </c>
      <c r="V83" s="42">
        <f t="shared" si="183"/>
        <v>2606.6006249999996</v>
      </c>
      <c r="W83" s="42">
        <f t="shared" si="183"/>
        <v>2671.7656406249994</v>
      </c>
      <c r="X83" s="42">
        <f t="shared" si="183"/>
        <v>2738.5597816406239</v>
      </c>
      <c r="Y83" s="42">
        <f t="shared" si="183"/>
        <v>2807.0237761816388</v>
      </c>
      <c r="Z83" s="42">
        <f t="shared" si="183"/>
        <v>2877.1993705861801</v>
      </c>
      <c r="AA83" s="42">
        <f t="shared" si="183"/>
        <v>2949.1293548508343</v>
      </c>
      <c r="AB83" s="42">
        <f t="shared" si="183"/>
        <v>3022.8575887221045</v>
      </c>
      <c r="AC83" s="42">
        <f t="shared" si="183"/>
        <v>3098.4290284401573</v>
      </c>
      <c r="AD83" s="42">
        <f t="shared" si="183"/>
        <v>3175.889754151161</v>
      </c>
      <c r="AE83" s="42"/>
      <c r="AF83" s="42"/>
      <c r="AG83" s="42">
        <f t="shared" si="184"/>
        <v>-1580.5249999999996</v>
      </c>
      <c r="AH83" s="42">
        <f t="shared" si="185"/>
        <v>-1547.8506249999994</v>
      </c>
      <c r="AI83" s="42">
        <f t="shared" si="186"/>
        <v>-1507.1406406249989</v>
      </c>
      <c r="AJ83" s="42">
        <f t="shared" si="187"/>
        <v>-1457.4722816406234</v>
      </c>
      <c r="AK83" s="42">
        <f t="shared" si="188"/>
        <v>-1397.8275261816382</v>
      </c>
      <c r="AL83" s="42">
        <f t="shared" si="189"/>
        <v>-1327.0834955861792</v>
      </c>
      <c r="AM83" s="42">
        <f t="shared" si="190"/>
        <v>-1244.0018923508333</v>
      </c>
      <c r="AN83" s="42">
        <f t="shared" si="191"/>
        <v>-1147.2173799721033</v>
      </c>
      <c r="AO83" s="42">
        <f t="shared" si="192"/>
        <v>-1035.2247988151557</v>
      </c>
      <c r="AP83" s="42">
        <f t="shared" si="193"/>
        <v>-906.36510156365921</v>
      </c>
      <c r="AQ83" s="42"/>
      <c r="AR83" s="42">
        <f t="shared" si="194"/>
        <v>101720.99999999999</v>
      </c>
      <c r="AS83" s="42">
        <f t="shared" ref="AS83:BA83" si="205">AR83*$AR$3</f>
        <v>104264.02499999998</v>
      </c>
      <c r="AT83" s="42">
        <f t="shared" si="205"/>
        <v>106870.62562499997</v>
      </c>
      <c r="AU83" s="42">
        <f t="shared" si="205"/>
        <v>109542.39126562496</v>
      </c>
      <c r="AV83" s="42">
        <f t="shared" si="205"/>
        <v>112280.95104726557</v>
      </c>
      <c r="AW83" s="42">
        <f t="shared" si="205"/>
        <v>115087.97482344719</v>
      </c>
      <c r="AX83" s="42">
        <f t="shared" si="205"/>
        <v>117965.17419403336</v>
      </c>
      <c r="AY83" s="42">
        <f t="shared" si="205"/>
        <v>120914.30354888419</v>
      </c>
      <c r="AZ83" s="42">
        <f t="shared" si="205"/>
        <v>123937.16113760628</v>
      </c>
      <c r="BA83" s="42">
        <f t="shared" si="205"/>
        <v>127035.59016604643</v>
      </c>
    </row>
  </sheetData>
  <mergeCells count="12">
    <mergeCell ref="K2:S2"/>
    <mergeCell ref="U2:AC2"/>
    <mergeCell ref="AG2:AO2"/>
    <mergeCell ref="AU2:BD2"/>
    <mergeCell ref="A46:A53"/>
    <mergeCell ref="A56:A63"/>
    <mergeCell ref="A66:A73"/>
    <mergeCell ref="A76:A83"/>
    <mergeCell ref="A6:A13"/>
    <mergeCell ref="A16:A23"/>
    <mergeCell ref="A26:A33"/>
    <mergeCell ref="A36:A4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24"/>
  <sheetViews>
    <sheetView workbookViewId="0">
      <selection activeCell="B16" sqref="B16:B20"/>
    </sheetView>
  </sheetViews>
  <sheetFormatPr defaultRowHeight="15" x14ac:dyDescent="0.25"/>
  <cols>
    <col min="2" max="2" width="13.140625" customWidth="1"/>
    <col min="4" max="4" width="17.42578125" customWidth="1"/>
    <col min="5" max="5" width="19.5703125" customWidth="1"/>
    <col min="6" max="7" width="16.42578125" customWidth="1"/>
    <col min="8" max="8" width="15.140625" customWidth="1"/>
  </cols>
  <sheetData>
    <row r="2" spans="1:56" ht="17.25" customHeight="1" x14ac:dyDescent="0.25">
      <c r="A2" s="18" t="s">
        <v>78</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40</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f>'HUD Income'!$B$13</f>
        <v>14420</v>
      </c>
      <c r="C6" s="1">
        <v>0.2</v>
      </c>
      <c r="D6" s="3">
        <f>'HUD Income'!$L$17</f>
        <v>540.75</v>
      </c>
      <c r="E6" s="3">
        <f t="shared" ref="E6:E10" si="0">B6*0.3/12</f>
        <v>360.5</v>
      </c>
      <c r="F6" s="3">
        <f>Rents!$E$75</f>
        <v>297</v>
      </c>
      <c r="G6" s="3">
        <f t="shared" ref="G6:G10" si="1">F6-E6</f>
        <v>-63.5</v>
      </c>
      <c r="H6" s="17" t="str">
        <f>IF(G6&gt;0,G6,"N/A")</f>
        <v>N/A</v>
      </c>
      <c r="J6" s="42">
        <f>$F6*1.1</f>
        <v>326.70000000000005</v>
      </c>
      <c r="K6" s="42">
        <f>J6*1.1</f>
        <v>359.37000000000006</v>
      </c>
      <c r="L6" s="42">
        <f t="shared" ref="L6:S6" si="2">K6*1.1</f>
        <v>395.30700000000007</v>
      </c>
      <c r="M6" s="42">
        <f t="shared" si="2"/>
        <v>434.8377000000001</v>
      </c>
      <c r="N6" s="42">
        <f t="shared" si="2"/>
        <v>478.32147000000015</v>
      </c>
      <c r="O6" s="42">
        <f t="shared" si="2"/>
        <v>526.15361700000017</v>
      </c>
      <c r="P6" s="42">
        <f t="shared" si="2"/>
        <v>578.76897870000028</v>
      </c>
      <c r="Q6" s="42">
        <f t="shared" si="2"/>
        <v>636.64587657000038</v>
      </c>
      <c r="R6" s="42">
        <f t="shared" si="2"/>
        <v>700.31046422700047</v>
      </c>
      <c r="S6" s="42">
        <f t="shared" si="2"/>
        <v>770.34151064970058</v>
      </c>
      <c r="T6" s="42"/>
      <c r="U6" s="42">
        <f t="shared" ref="U6:AD10" si="3">(AR6*$U$4)/12</f>
        <v>369.51249999999999</v>
      </c>
      <c r="V6" s="42">
        <f t="shared" si="3"/>
        <v>378.75031249999989</v>
      </c>
      <c r="W6" s="42">
        <f t="shared" si="3"/>
        <v>388.21907031249992</v>
      </c>
      <c r="X6" s="42">
        <f t="shared" si="3"/>
        <v>397.92454707031237</v>
      </c>
      <c r="Y6" s="42">
        <f t="shared" si="3"/>
        <v>407.87266074707009</v>
      </c>
      <c r="Z6" s="42">
        <f t="shared" si="3"/>
        <v>418.0694772657468</v>
      </c>
      <c r="AA6" s="42">
        <f t="shared" si="3"/>
        <v>428.52121419739041</v>
      </c>
      <c r="AB6" s="42">
        <f t="shared" si="3"/>
        <v>439.23424455232515</v>
      </c>
      <c r="AC6" s="42">
        <f t="shared" si="3"/>
        <v>450.21510066613331</v>
      </c>
      <c r="AD6" s="42">
        <f t="shared" si="3"/>
        <v>461.47047818278656</v>
      </c>
      <c r="AE6" s="42"/>
      <c r="AF6" s="42"/>
      <c r="AG6" s="42">
        <f>J6-U6</f>
        <v>-42.812499999999943</v>
      </c>
      <c r="AH6" s="42">
        <f t="shared" ref="AH6:AP10" si="4">K6-V6</f>
        <v>-19.380312499999832</v>
      </c>
      <c r="AI6" s="42">
        <f t="shared" si="4"/>
        <v>7.0879296875001501</v>
      </c>
      <c r="AJ6" s="42">
        <f t="shared" si="4"/>
        <v>36.913152929687726</v>
      </c>
      <c r="AK6" s="42">
        <f t="shared" si="4"/>
        <v>70.448809252930062</v>
      </c>
      <c r="AL6" s="42">
        <f t="shared" si="4"/>
        <v>108.08413973425337</v>
      </c>
      <c r="AM6" s="42">
        <f t="shared" si="4"/>
        <v>150.24776450260987</v>
      </c>
      <c r="AN6" s="42">
        <f t="shared" si="4"/>
        <v>197.41163201767523</v>
      </c>
      <c r="AO6" s="42">
        <f t="shared" si="4"/>
        <v>250.09536356086716</v>
      </c>
      <c r="AP6" s="42">
        <f t="shared" si="4"/>
        <v>308.87103246691402</v>
      </c>
      <c r="AQ6" s="42"/>
      <c r="AR6" s="42">
        <f t="shared" ref="AR6:AR10" si="5">B6*$AR$3</f>
        <v>14780.499999999998</v>
      </c>
      <c r="AS6" s="42">
        <f t="shared" ref="AS6:BA6" si="6">AR6*$AR$3</f>
        <v>15150.012499999997</v>
      </c>
      <c r="AT6" s="42">
        <f t="shared" si="6"/>
        <v>15528.762812499996</v>
      </c>
      <c r="AU6" s="42">
        <f t="shared" si="6"/>
        <v>15916.981882812493</v>
      </c>
      <c r="AV6" s="42">
        <f t="shared" si="6"/>
        <v>16314.906429882805</v>
      </c>
      <c r="AW6" s="42">
        <f t="shared" si="6"/>
        <v>16722.779090629872</v>
      </c>
      <c r="AX6" s="42">
        <f t="shared" si="6"/>
        <v>17140.848567895617</v>
      </c>
      <c r="AY6" s="42">
        <f t="shared" si="6"/>
        <v>17569.369782093007</v>
      </c>
      <c r="AZ6" s="42">
        <f t="shared" si="6"/>
        <v>18008.604026645331</v>
      </c>
      <c r="BA6" s="42">
        <f t="shared" si="6"/>
        <v>18458.819127311464</v>
      </c>
    </row>
    <row r="7" spans="1:56" ht="17.25" customHeight="1" x14ac:dyDescent="0.25">
      <c r="A7" s="46"/>
      <c r="B7" s="3">
        <f>'HUD Income'!$B$17</f>
        <v>21630</v>
      </c>
      <c r="C7" s="1">
        <v>0.3</v>
      </c>
      <c r="D7" s="3">
        <f>'HUD Income'!$L$17</f>
        <v>540.75</v>
      </c>
      <c r="E7" s="3">
        <f t="shared" si="0"/>
        <v>540.75</v>
      </c>
      <c r="F7" s="3">
        <f>Rents!$E$75</f>
        <v>297</v>
      </c>
      <c r="G7" s="3">
        <f t="shared" si="1"/>
        <v>-243.75</v>
      </c>
      <c r="H7" s="17" t="str">
        <f t="shared" ref="H7:H10" si="7">IF(G7&gt;0,G7,"N/A")</f>
        <v>N/A</v>
      </c>
      <c r="J7" s="42">
        <f t="shared" ref="J7:J10" si="8">$F7*1.1</f>
        <v>326.70000000000005</v>
      </c>
      <c r="K7" s="42">
        <f t="shared" ref="K7:S10" si="9">J7*1.1</f>
        <v>359.37000000000006</v>
      </c>
      <c r="L7" s="42">
        <f t="shared" si="9"/>
        <v>395.30700000000007</v>
      </c>
      <c r="M7" s="42">
        <f t="shared" si="9"/>
        <v>434.8377000000001</v>
      </c>
      <c r="N7" s="42">
        <f t="shared" si="9"/>
        <v>478.32147000000015</v>
      </c>
      <c r="O7" s="42">
        <f t="shared" si="9"/>
        <v>526.15361700000017</v>
      </c>
      <c r="P7" s="42">
        <f t="shared" si="9"/>
        <v>578.76897870000028</v>
      </c>
      <c r="Q7" s="42">
        <f t="shared" si="9"/>
        <v>636.64587657000038</v>
      </c>
      <c r="R7" s="42">
        <f t="shared" si="9"/>
        <v>700.31046422700047</v>
      </c>
      <c r="S7" s="42">
        <f t="shared" si="9"/>
        <v>770.34151064970058</v>
      </c>
      <c r="T7" s="42"/>
      <c r="U7" s="42">
        <f t="shared" si="3"/>
        <v>554.26874999999984</v>
      </c>
      <c r="V7" s="42">
        <f t="shared" si="3"/>
        <v>568.12546874999987</v>
      </c>
      <c r="W7" s="42">
        <f t="shared" si="3"/>
        <v>582.32860546874974</v>
      </c>
      <c r="X7" s="42">
        <f t="shared" si="3"/>
        <v>596.88682060546853</v>
      </c>
      <c r="Y7" s="42">
        <f t="shared" si="3"/>
        <v>611.80899112060513</v>
      </c>
      <c r="Z7" s="42">
        <f t="shared" si="3"/>
        <v>627.10421589862028</v>
      </c>
      <c r="AA7" s="42">
        <f t="shared" si="3"/>
        <v>642.7818212960857</v>
      </c>
      <c r="AB7" s="42">
        <f t="shared" si="3"/>
        <v>658.85136682848781</v>
      </c>
      <c r="AC7" s="42">
        <f t="shared" si="3"/>
        <v>675.32265099919994</v>
      </c>
      <c r="AD7" s="42">
        <f t="shared" si="3"/>
        <v>692.20571727417985</v>
      </c>
      <c r="AE7" s="42"/>
      <c r="AF7" s="42"/>
      <c r="AG7" s="42">
        <f t="shared" ref="AG7:AG10" si="10">J7-U7</f>
        <v>-227.5687499999998</v>
      </c>
      <c r="AH7" s="42">
        <f t="shared" si="4"/>
        <v>-208.75546874999981</v>
      </c>
      <c r="AI7" s="42">
        <f t="shared" si="4"/>
        <v>-187.02160546874967</v>
      </c>
      <c r="AJ7" s="42">
        <f t="shared" si="4"/>
        <v>-162.04912060546843</v>
      </c>
      <c r="AK7" s="42">
        <f t="shared" si="4"/>
        <v>-133.48752112060498</v>
      </c>
      <c r="AL7" s="42">
        <f t="shared" si="4"/>
        <v>-100.95059889862011</v>
      </c>
      <c r="AM7" s="42">
        <f t="shared" si="4"/>
        <v>-64.01284259608542</v>
      </c>
      <c r="AN7" s="42">
        <f t="shared" si="4"/>
        <v>-22.20549025848743</v>
      </c>
      <c r="AO7" s="42">
        <f t="shared" si="4"/>
        <v>24.98781322780053</v>
      </c>
      <c r="AP7" s="42">
        <f t="shared" si="4"/>
        <v>78.135793375520734</v>
      </c>
      <c r="AQ7" s="42"/>
      <c r="AR7" s="42">
        <f t="shared" si="5"/>
        <v>22170.749999999996</v>
      </c>
      <c r="AS7" s="42">
        <f t="shared" ref="AS7:BA10" si="11">AR7*$AR$3</f>
        <v>22725.018749999996</v>
      </c>
      <c r="AT7" s="42">
        <f t="shared" si="11"/>
        <v>23293.144218749992</v>
      </c>
      <c r="AU7" s="42">
        <f t="shared" si="11"/>
        <v>23875.472824218741</v>
      </c>
      <c r="AV7" s="42">
        <f t="shared" si="11"/>
        <v>24472.359644824206</v>
      </c>
      <c r="AW7" s="42">
        <f t="shared" si="11"/>
        <v>25084.16863594481</v>
      </c>
      <c r="AX7" s="42">
        <f t="shared" si="11"/>
        <v>25711.272851843427</v>
      </c>
      <c r="AY7" s="42">
        <f t="shared" si="11"/>
        <v>26354.054673139512</v>
      </c>
      <c r="AZ7" s="42">
        <f t="shared" si="11"/>
        <v>27012.906039967998</v>
      </c>
      <c r="BA7" s="42">
        <f t="shared" si="11"/>
        <v>27688.228690967197</v>
      </c>
    </row>
    <row r="8" spans="1:56" ht="17.25" customHeight="1" x14ac:dyDescent="0.25">
      <c r="A8" s="46"/>
      <c r="B8" s="3">
        <f>'HUD Income'!$B$21</f>
        <v>28840</v>
      </c>
      <c r="C8" s="1">
        <v>0.4</v>
      </c>
      <c r="D8" s="3">
        <f>'HUD Income'!$L$21</f>
        <v>721</v>
      </c>
      <c r="E8" s="3">
        <f t="shared" si="0"/>
        <v>721</v>
      </c>
      <c r="F8" s="3">
        <f>Rents!$E$75</f>
        <v>297</v>
      </c>
      <c r="G8" s="3">
        <f t="shared" si="1"/>
        <v>-424</v>
      </c>
      <c r="H8" s="17" t="str">
        <f t="shared" si="7"/>
        <v>N/A</v>
      </c>
      <c r="J8" s="42">
        <f t="shared" si="8"/>
        <v>326.70000000000005</v>
      </c>
      <c r="K8" s="42">
        <f t="shared" si="9"/>
        <v>359.37000000000006</v>
      </c>
      <c r="L8" s="42">
        <f t="shared" si="9"/>
        <v>395.30700000000007</v>
      </c>
      <c r="M8" s="42">
        <f t="shared" si="9"/>
        <v>434.8377000000001</v>
      </c>
      <c r="N8" s="42">
        <f t="shared" si="9"/>
        <v>478.32147000000015</v>
      </c>
      <c r="O8" s="42">
        <f t="shared" si="9"/>
        <v>526.15361700000017</v>
      </c>
      <c r="P8" s="42">
        <f t="shared" si="9"/>
        <v>578.76897870000028</v>
      </c>
      <c r="Q8" s="42">
        <f t="shared" si="9"/>
        <v>636.64587657000038</v>
      </c>
      <c r="R8" s="42">
        <f t="shared" si="9"/>
        <v>700.31046422700047</v>
      </c>
      <c r="S8" s="42">
        <f t="shared" si="9"/>
        <v>770.34151064970058</v>
      </c>
      <c r="T8" s="42"/>
      <c r="U8" s="42">
        <f t="shared" si="3"/>
        <v>739.02499999999998</v>
      </c>
      <c r="V8" s="42">
        <f t="shared" si="3"/>
        <v>757.50062499999979</v>
      </c>
      <c r="W8" s="42">
        <f t="shared" si="3"/>
        <v>776.43814062499985</v>
      </c>
      <c r="X8" s="42">
        <f t="shared" si="3"/>
        <v>795.84909414062474</v>
      </c>
      <c r="Y8" s="42">
        <f t="shared" si="3"/>
        <v>815.74532149414017</v>
      </c>
      <c r="Z8" s="42">
        <f t="shared" si="3"/>
        <v>836.1389545314936</v>
      </c>
      <c r="AA8" s="42">
        <f t="shared" si="3"/>
        <v>857.04242839478081</v>
      </c>
      <c r="AB8" s="42">
        <f t="shared" si="3"/>
        <v>878.4684891046503</v>
      </c>
      <c r="AC8" s="42">
        <f t="shared" si="3"/>
        <v>900.43020133226662</v>
      </c>
      <c r="AD8" s="42">
        <f t="shared" si="3"/>
        <v>922.94095636557313</v>
      </c>
      <c r="AE8" s="42"/>
      <c r="AF8" s="42"/>
      <c r="AG8" s="42">
        <f t="shared" si="10"/>
        <v>-412.32499999999993</v>
      </c>
      <c r="AH8" s="42">
        <f t="shared" si="4"/>
        <v>-398.13062499999972</v>
      </c>
      <c r="AI8" s="42">
        <f t="shared" si="4"/>
        <v>-381.13114062499977</v>
      </c>
      <c r="AJ8" s="42">
        <f t="shared" si="4"/>
        <v>-361.01139414062465</v>
      </c>
      <c r="AK8" s="42">
        <f t="shared" si="4"/>
        <v>-337.42385149414002</v>
      </c>
      <c r="AL8" s="42">
        <f t="shared" si="4"/>
        <v>-309.98533753149343</v>
      </c>
      <c r="AM8" s="42">
        <f t="shared" si="4"/>
        <v>-278.27344969478054</v>
      </c>
      <c r="AN8" s="42">
        <f t="shared" si="4"/>
        <v>-241.82261253464992</v>
      </c>
      <c r="AO8" s="42">
        <f t="shared" si="4"/>
        <v>-200.11973710526615</v>
      </c>
      <c r="AP8" s="42">
        <f t="shared" si="4"/>
        <v>-152.59944571587255</v>
      </c>
      <c r="AQ8" s="42"/>
      <c r="AR8" s="42">
        <f t="shared" si="5"/>
        <v>29560.999999999996</v>
      </c>
      <c r="AS8" s="42">
        <f t="shared" si="11"/>
        <v>30300.024999999994</v>
      </c>
      <c r="AT8" s="42">
        <f t="shared" si="11"/>
        <v>31057.525624999991</v>
      </c>
      <c r="AU8" s="42">
        <f t="shared" si="11"/>
        <v>31833.963765624987</v>
      </c>
      <c r="AV8" s="42">
        <f t="shared" si="11"/>
        <v>32629.81285976561</v>
      </c>
      <c r="AW8" s="42">
        <f t="shared" si="11"/>
        <v>33445.558181259745</v>
      </c>
      <c r="AX8" s="42">
        <f t="shared" si="11"/>
        <v>34281.697135791233</v>
      </c>
      <c r="AY8" s="42">
        <f t="shared" si="11"/>
        <v>35138.739564186013</v>
      </c>
      <c r="AZ8" s="42">
        <f t="shared" si="11"/>
        <v>36017.208053290662</v>
      </c>
      <c r="BA8" s="42">
        <f t="shared" si="11"/>
        <v>36917.638254622929</v>
      </c>
    </row>
    <row r="9" spans="1:56" ht="17.25" customHeight="1" x14ac:dyDescent="0.25">
      <c r="A9" s="46"/>
      <c r="B9" s="3">
        <f>'HUD Income'!$B$25</f>
        <v>36050</v>
      </c>
      <c r="C9" s="1">
        <v>0.5</v>
      </c>
      <c r="D9" s="3">
        <f>'HUD Income'!$L$25</f>
        <v>901.25</v>
      </c>
      <c r="E9" s="3">
        <f t="shared" si="0"/>
        <v>901.25</v>
      </c>
      <c r="F9" s="3">
        <f>Rents!$E$75</f>
        <v>297</v>
      </c>
      <c r="G9" s="3">
        <f t="shared" si="1"/>
        <v>-604.25</v>
      </c>
      <c r="H9" s="17" t="str">
        <f t="shared" si="7"/>
        <v>N/A</v>
      </c>
      <c r="I9" t="s">
        <v>28</v>
      </c>
      <c r="J9" s="42">
        <f t="shared" si="8"/>
        <v>326.70000000000005</v>
      </c>
      <c r="K9" s="42">
        <f t="shared" si="9"/>
        <v>359.37000000000006</v>
      </c>
      <c r="L9" s="42">
        <f t="shared" si="9"/>
        <v>395.30700000000007</v>
      </c>
      <c r="M9" s="42">
        <f t="shared" si="9"/>
        <v>434.8377000000001</v>
      </c>
      <c r="N9" s="42">
        <f t="shared" si="9"/>
        <v>478.32147000000015</v>
      </c>
      <c r="O9" s="42">
        <f t="shared" si="9"/>
        <v>526.15361700000017</v>
      </c>
      <c r="P9" s="42">
        <f t="shared" si="9"/>
        <v>578.76897870000028</v>
      </c>
      <c r="Q9" s="42">
        <f t="shared" si="9"/>
        <v>636.64587657000038</v>
      </c>
      <c r="R9" s="42">
        <f t="shared" si="9"/>
        <v>700.31046422700047</v>
      </c>
      <c r="S9" s="42">
        <f t="shared" si="9"/>
        <v>770.34151064970058</v>
      </c>
      <c r="T9" s="42"/>
      <c r="U9" s="42">
        <f t="shared" si="3"/>
        <v>923.78125</v>
      </c>
      <c r="V9" s="42">
        <f t="shared" si="3"/>
        <v>946.87578124999993</v>
      </c>
      <c r="W9" s="42">
        <f t="shared" si="3"/>
        <v>970.54767578124984</v>
      </c>
      <c r="X9" s="42">
        <f t="shared" si="3"/>
        <v>994.81136767578107</v>
      </c>
      <c r="Y9" s="42">
        <f t="shared" si="3"/>
        <v>1019.6816518676754</v>
      </c>
      <c r="Z9" s="42">
        <f t="shared" si="3"/>
        <v>1045.1736931643673</v>
      </c>
      <c r="AA9" s="42">
        <f t="shared" si="3"/>
        <v>1071.3030354934763</v>
      </c>
      <c r="AB9" s="42">
        <f t="shared" si="3"/>
        <v>1098.0856113808131</v>
      </c>
      <c r="AC9" s="42">
        <f t="shared" si="3"/>
        <v>1125.5377516653334</v>
      </c>
      <c r="AD9" s="42">
        <f t="shared" si="3"/>
        <v>1153.6761954569668</v>
      </c>
      <c r="AE9" s="42"/>
      <c r="AF9" s="42"/>
      <c r="AG9" s="42">
        <f t="shared" si="10"/>
        <v>-597.08124999999995</v>
      </c>
      <c r="AH9" s="42">
        <f t="shared" si="4"/>
        <v>-587.50578124999993</v>
      </c>
      <c r="AI9" s="42">
        <f t="shared" si="4"/>
        <v>-575.24067578124982</v>
      </c>
      <c r="AJ9" s="42">
        <f t="shared" si="4"/>
        <v>-559.97366767578092</v>
      </c>
      <c r="AK9" s="42">
        <f t="shared" si="4"/>
        <v>-541.36018186767524</v>
      </c>
      <c r="AL9" s="42">
        <f t="shared" si="4"/>
        <v>-519.02007616436708</v>
      </c>
      <c r="AM9" s="42">
        <f t="shared" si="4"/>
        <v>-492.534056793476</v>
      </c>
      <c r="AN9" s="42">
        <f t="shared" si="4"/>
        <v>-461.43973481081275</v>
      </c>
      <c r="AO9" s="42">
        <f t="shared" si="4"/>
        <v>-425.22728743833295</v>
      </c>
      <c r="AP9" s="42">
        <f t="shared" si="4"/>
        <v>-383.33468480726617</v>
      </c>
      <c r="AQ9" s="42"/>
      <c r="AR9" s="42">
        <f t="shared" si="5"/>
        <v>36951.25</v>
      </c>
      <c r="AS9" s="42">
        <f t="shared" si="11"/>
        <v>37875.03125</v>
      </c>
      <c r="AT9" s="42">
        <f t="shared" si="11"/>
        <v>38821.907031249997</v>
      </c>
      <c r="AU9" s="42">
        <f t="shared" si="11"/>
        <v>39792.45470703124</v>
      </c>
      <c r="AV9" s="42">
        <f t="shared" si="11"/>
        <v>40787.266074707019</v>
      </c>
      <c r="AW9" s="42">
        <f t="shared" si="11"/>
        <v>41806.94772657469</v>
      </c>
      <c r="AX9" s="42">
        <f t="shared" si="11"/>
        <v>42852.121419739051</v>
      </c>
      <c r="AY9" s="42">
        <f t="shared" si="11"/>
        <v>43923.424455232525</v>
      </c>
      <c r="AZ9" s="42">
        <f t="shared" si="11"/>
        <v>45021.510066613337</v>
      </c>
      <c r="BA9" s="42">
        <f t="shared" si="11"/>
        <v>46147.047818278668</v>
      </c>
    </row>
    <row r="10" spans="1:56" ht="17.25" customHeight="1" x14ac:dyDescent="0.25">
      <c r="A10" s="46"/>
      <c r="B10" s="3">
        <f>'HUD Income'!$B$29</f>
        <v>43260</v>
      </c>
      <c r="C10" s="1">
        <v>0.6</v>
      </c>
      <c r="D10" s="3">
        <f>'HUD Income'!$L$29</f>
        <v>1081.5</v>
      </c>
      <c r="E10" s="3">
        <f t="shared" si="0"/>
        <v>1081.5</v>
      </c>
      <c r="F10" s="3">
        <f>Rents!$E$76</f>
        <v>297</v>
      </c>
      <c r="G10" s="3">
        <f t="shared" si="1"/>
        <v>-784.5</v>
      </c>
      <c r="H10" s="17" t="str">
        <f t="shared" si="7"/>
        <v>N/A</v>
      </c>
      <c r="J10" s="42">
        <f t="shared" si="8"/>
        <v>326.70000000000005</v>
      </c>
      <c r="K10" s="42">
        <f t="shared" si="9"/>
        <v>359.37000000000006</v>
      </c>
      <c r="L10" s="42">
        <f t="shared" si="9"/>
        <v>395.30700000000007</v>
      </c>
      <c r="M10" s="42">
        <f t="shared" si="9"/>
        <v>434.8377000000001</v>
      </c>
      <c r="N10" s="42">
        <f t="shared" si="9"/>
        <v>478.32147000000015</v>
      </c>
      <c r="O10" s="42">
        <f t="shared" si="9"/>
        <v>526.15361700000017</v>
      </c>
      <c r="P10" s="42">
        <f t="shared" si="9"/>
        <v>578.76897870000028</v>
      </c>
      <c r="Q10" s="42">
        <f t="shared" si="9"/>
        <v>636.64587657000038</v>
      </c>
      <c r="R10" s="42">
        <f t="shared" si="9"/>
        <v>700.31046422700047</v>
      </c>
      <c r="S10" s="42">
        <f t="shared" si="9"/>
        <v>770.34151064970058</v>
      </c>
      <c r="T10" s="42"/>
      <c r="U10" s="42">
        <f t="shared" si="3"/>
        <v>1108.5374999999997</v>
      </c>
      <c r="V10" s="42">
        <f t="shared" si="3"/>
        <v>1136.2509374999997</v>
      </c>
      <c r="W10" s="42">
        <f t="shared" si="3"/>
        <v>1164.6572109374995</v>
      </c>
      <c r="X10" s="42">
        <f t="shared" si="3"/>
        <v>1193.7736412109371</v>
      </c>
      <c r="Y10" s="42">
        <f t="shared" si="3"/>
        <v>1223.6179822412103</v>
      </c>
      <c r="Z10" s="42">
        <f t="shared" si="3"/>
        <v>1254.2084317972406</v>
      </c>
      <c r="AA10" s="42">
        <f t="shared" si="3"/>
        <v>1285.5636425921714</v>
      </c>
      <c r="AB10" s="42">
        <f t="shared" si="3"/>
        <v>1317.7027336569756</v>
      </c>
      <c r="AC10" s="42">
        <f t="shared" si="3"/>
        <v>1350.6453019983999</v>
      </c>
      <c r="AD10" s="42">
        <f t="shared" si="3"/>
        <v>1384.4114345483597</v>
      </c>
      <c r="AE10" s="42"/>
      <c r="AF10" s="42"/>
      <c r="AG10" s="42">
        <f t="shared" si="10"/>
        <v>-781.83749999999964</v>
      </c>
      <c r="AH10" s="42">
        <f t="shared" si="4"/>
        <v>-776.88093749999962</v>
      </c>
      <c r="AI10" s="42">
        <f t="shared" si="4"/>
        <v>-769.35021093749947</v>
      </c>
      <c r="AJ10" s="42">
        <f t="shared" si="4"/>
        <v>-758.93594121093702</v>
      </c>
      <c r="AK10" s="42">
        <f t="shared" si="4"/>
        <v>-745.29651224121017</v>
      </c>
      <c r="AL10" s="42">
        <f t="shared" si="4"/>
        <v>-728.0548147972404</v>
      </c>
      <c r="AM10" s="42">
        <f t="shared" si="4"/>
        <v>-706.79466389217112</v>
      </c>
      <c r="AN10" s="42">
        <f t="shared" si="4"/>
        <v>-681.05685708697524</v>
      </c>
      <c r="AO10" s="42">
        <f t="shared" si="4"/>
        <v>-650.33483777139941</v>
      </c>
      <c r="AP10" s="42">
        <f t="shared" si="4"/>
        <v>-614.06992389865911</v>
      </c>
      <c r="AQ10" s="42"/>
      <c r="AR10" s="42">
        <f t="shared" si="5"/>
        <v>44341.499999999993</v>
      </c>
      <c r="AS10" s="42">
        <f t="shared" si="11"/>
        <v>45450.037499999991</v>
      </c>
      <c r="AT10" s="42">
        <f t="shared" si="11"/>
        <v>46586.288437499985</v>
      </c>
      <c r="AU10" s="42">
        <f t="shared" si="11"/>
        <v>47750.945648437482</v>
      </c>
      <c r="AV10" s="42">
        <f t="shared" si="11"/>
        <v>48944.719289648412</v>
      </c>
      <c r="AW10" s="42">
        <f t="shared" si="11"/>
        <v>50168.337271889621</v>
      </c>
      <c r="AX10" s="42">
        <f t="shared" si="11"/>
        <v>51422.545703686854</v>
      </c>
      <c r="AY10" s="42">
        <f t="shared" si="11"/>
        <v>52708.109346279023</v>
      </c>
      <c r="AZ10" s="42">
        <f t="shared" si="11"/>
        <v>54025.812079935997</v>
      </c>
      <c r="BA10" s="42">
        <f t="shared" si="11"/>
        <v>55376.457381934393</v>
      </c>
    </row>
    <row r="11" spans="1:56" ht="17.25" customHeight="1" x14ac:dyDescent="0.25">
      <c r="A11" s="46"/>
      <c r="B11" s="3"/>
      <c r="C11" s="1"/>
      <c r="D11" s="3"/>
      <c r="E11" s="3"/>
    </row>
    <row r="12" spans="1:56" ht="17.25" customHeight="1" x14ac:dyDescent="0.25">
      <c r="A12" s="46"/>
      <c r="B12" s="3"/>
      <c r="C12" s="1"/>
      <c r="D12" s="3"/>
      <c r="E12" s="3"/>
    </row>
    <row r="13" spans="1:56" ht="17.25" customHeight="1" x14ac:dyDescent="0.25">
      <c r="A13" s="46"/>
      <c r="B13" s="3"/>
      <c r="C13" s="1"/>
      <c r="D13" s="3"/>
      <c r="E13" s="3"/>
    </row>
    <row r="14" spans="1:56" ht="17.25" customHeight="1" x14ac:dyDescent="0.25">
      <c r="B14" s="19" t="s">
        <v>40</v>
      </c>
      <c r="H14" s="3"/>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f>'HUD Income'!$C$13</f>
        <v>16480</v>
      </c>
      <c r="C16" s="1">
        <v>0.2</v>
      </c>
      <c r="D16" s="3">
        <f>'HUD Income'!$M$17</f>
        <v>617.5</v>
      </c>
      <c r="E16" s="3">
        <f t="shared" ref="E16:E20" si="12">B16*0.3/12</f>
        <v>412</v>
      </c>
      <c r="F16" s="3">
        <f>Rents!$E$75</f>
        <v>297</v>
      </c>
      <c r="G16" s="3">
        <f t="shared" ref="G16:G20" si="13">F16-E16</f>
        <v>-115</v>
      </c>
      <c r="H16" s="17" t="str">
        <f t="shared" ref="H16:H20" si="14">IF(G16&gt;0,G16,"N/A")</f>
        <v>N/A</v>
      </c>
      <c r="J16" s="42">
        <f>$F16*1.1</f>
        <v>326.70000000000005</v>
      </c>
      <c r="K16" s="42">
        <f>J16*1.1</f>
        <v>359.37000000000006</v>
      </c>
      <c r="L16" s="42">
        <f t="shared" ref="L16:S16" si="15">K16*1.1</f>
        <v>395.30700000000007</v>
      </c>
      <c r="M16" s="42">
        <f t="shared" si="15"/>
        <v>434.8377000000001</v>
      </c>
      <c r="N16" s="42">
        <f t="shared" si="15"/>
        <v>478.32147000000015</v>
      </c>
      <c r="O16" s="42">
        <f t="shared" si="15"/>
        <v>526.15361700000017</v>
      </c>
      <c r="P16" s="42">
        <f t="shared" si="15"/>
        <v>578.76897870000028</v>
      </c>
      <c r="Q16" s="42">
        <f t="shared" si="15"/>
        <v>636.64587657000038</v>
      </c>
      <c r="R16" s="42">
        <f t="shared" si="15"/>
        <v>700.31046422700047</v>
      </c>
      <c r="S16" s="42">
        <f t="shared" si="15"/>
        <v>770.34151064970058</v>
      </c>
      <c r="T16" s="42"/>
      <c r="U16" s="42">
        <f t="shared" ref="U16:AD20" si="16">(AR16*$U$4)/12</f>
        <v>422.29999999999995</v>
      </c>
      <c r="V16" s="42">
        <f t="shared" si="16"/>
        <v>432.85750000000002</v>
      </c>
      <c r="W16" s="42">
        <f t="shared" si="16"/>
        <v>443.6789374999999</v>
      </c>
      <c r="X16" s="42">
        <f t="shared" si="16"/>
        <v>454.77091093749982</v>
      </c>
      <c r="Y16" s="42">
        <f t="shared" si="16"/>
        <v>466.14018371093738</v>
      </c>
      <c r="Z16" s="42">
        <f t="shared" si="16"/>
        <v>477.79368830371072</v>
      </c>
      <c r="AA16" s="42">
        <f t="shared" si="16"/>
        <v>489.73853051130345</v>
      </c>
      <c r="AB16" s="42">
        <f t="shared" si="16"/>
        <v>501.98199377408599</v>
      </c>
      <c r="AC16" s="42">
        <f t="shared" si="16"/>
        <v>514.53154361843804</v>
      </c>
      <c r="AD16" s="42">
        <f t="shared" si="16"/>
        <v>527.39483220889895</v>
      </c>
      <c r="AE16" s="42"/>
      <c r="AF16" s="42"/>
      <c r="AG16" s="42">
        <f>J16-U16</f>
        <v>-95.599999999999909</v>
      </c>
      <c r="AH16" s="42">
        <f t="shared" ref="AH16:AH20" si="17">K16-V16</f>
        <v>-73.487499999999955</v>
      </c>
      <c r="AI16" s="42">
        <f t="shared" ref="AI16:AI20" si="18">L16-W16</f>
        <v>-48.371937499999831</v>
      </c>
      <c r="AJ16" s="42">
        <f t="shared" ref="AJ16:AJ20" si="19">M16-X16</f>
        <v>-19.933210937499723</v>
      </c>
      <c r="AK16" s="42">
        <f t="shared" ref="AK16:AK20" si="20">N16-Y16</f>
        <v>12.181286289062768</v>
      </c>
      <c r="AL16" s="42">
        <f t="shared" ref="AL16:AL20" si="21">O16-Z16</f>
        <v>48.359928696289444</v>
      </c>
      <c r="AM16" s="42">
        <f t="shared" ref="AM16:AM20" si="22">P16-AA16</f>
        <v>89.030448188696823</v>
      </c>
      <c r="AN16" s="42">
        <f t="shared" ref="AN16:AN20" si="23">Q16-AB16</f>
        <v>134.66388279591439</v>
      </c>
      <c r="AO16" s="42">
        <f t="shared" ref="AO16:AO20" si="24">R16-AC16</f>
        <v>185.77892060856243</v>
      </c>
      <c r="AP16" s="42">
        <f t="shared" ref="AP16:AP20" si="25">S16-AD16</f>
        <v>242.94667844080163</v>
      </c>
      <c r="AQ16" s="42"/>
      <c r="AR16" s="42">
        <f>B16*$AR$3</f>
        <v>16892</v>
      </c>
      <c r="AS16" s="42">
        <f t="shared" ref="AS16:BA16" si="26">AR16*$AR$3</f>
        <v>17314.3</v>
      </c>
      <c r="AT16" s="42">
        <f t="shared" si="26"/>
        <v>17747.157499999998</v>
      </c>
      <c r="AU16" s="42">
        <f t="shared" si="26"/>
        <v>18190.836437499995</v>
      </c>
      <c r="AV16" s="42">
        <f t="shared" si="26"/>
        <v>18645.607348437494</v>
      </c>
      <c r="AW16" s="42">
        <f t="shared" si="26"/>
        <v>19111.747532148431</v>
      </c>
      <c r="AX16" s="42">
        <f t="shared" si="26"/>
        <v>19589.541220452138</v>
      </c>
      <c r="AY16" s="42">
        <f t="shared" si="26"/>
        <v>20079.27975096344</v>
      </c>
      <c r="AZ16" s="42">
        <f t="shared" si="26"/>
        <v>20581.261744737523</v>
      </c>
      <c r="BA16" s="42">
        <f t="shared" si="26"/>
        <v>21095.793288355959</v>
      </c>
    </row>
    <row r="17" spans="1:53" ht="17.25" customHeight="1" x14ac:dyDescent="0.25">
      <c r="A17" s="46"/>
      <c r="B17" s="3">
        <f>'HUD Income'!$C$17</f>
        <v>24700</v>
      </c>
      <c r="C17" s="1">
        <v>0.3</v>
      </c>
      <c r="D17" s="3">
        <f>'HUD Income'!$M$17</f>
        <v>617.5</v>
      </c>
      <c r="E17" s="3">
        <f t="shared" si="12"/>
        <v>617.5</v>
      </c>
      <c r="F17" s="3">
        <f>Rents!$E$75</f>
        <v>297</v>
      </c>
      <c r="G17" s="3">
        <f t="shared" si="13"/>
        <v>-320.5</v>
      </c>
      <c r="H17" s="17" t="str">
        <f t="shared" si="14"/>
        <v>N/A</v>
      </c>
      <c r="J17" s="42">
        <f t="shared" ref="J17:J20" si="27">$F17*1.1</f>
        <v>326.70000000000005</v>
      </c>
      <c r="K17" s="42">
        <f t="shared" ref="K17:S17" si="28">J17*1.1</f>
        <v>359.37000000000006</v>
      </c>
      <c r="L17" s="42">
        <f t="shared" si="28"/>
        <v>395.30700000000007</v>
      </c>
      <c r="M17" s="42">
        <f t="shared" si="28"/>
        <v>434.8377000000001</v>
      </c>
      <c r="N17" s="42">
        <f t="shared" si="28"/>
        <v>478.32147000000015</v>
      </c>
      <c r="O17" s="42">
        <f t="shared" si="28"/>
        <v>526.15361700000017</v>
      </c>
      <c r="P17" s="42">
        <f t="shared" si="28"/>
        <v>578.76897870000028</v>
      </c>
      <c r="Q17" s="42">
        <f t="shared" si="28"/>
        <v>636.64587657000038</v>
      </c>
      <c r="R17" s="42">
        <f t="shared" si="28"/>
        <v>700.31046422700047</v>
      </c>
      <c r="S17" s="42">
        <f t="shared" si="28"/>
        <v>770.34151064970058</v>
      </c>
      <c r="T17" s="42"/>
      <c r="U17" s="42">
        <f t="shared" si="16"/>
        <v>632.93749999999989</v>
      </c>
      <c r="V17" s="42">
        <f t="shared" si="16"/>
        <v>648.76093749999984</v>
      </c>
      <c r="W17" s="42">
        <f t="shared" si="16"/>
        <v>664.97996093749975</v>
      </c>
      <c r="X17" s="42">
        <f t="shared" si="16"/>
        <v>681.60445996093722</v>
      </c>
      <c r="Y17" s="42">
        <f t="shared" si="16"/>
        <v>698.6445714599605</v>
      </c>
      <c r="Z17" s="42">
        <f t="shared" si="16"/>
        <v>716.11068574645958</v>
      </c>
      <c r="AA17" s="42">
        <f t="shared" si="16"/>
        <v>734.0134528901209</v>
      </c>
      <c r="AB17" s="42">
        <f t="shared" si="16"/>
        <v>752.36378921237383</v>
      </c>
      <c r="AC17" s="42">
        <f t="shared" si="16"/>
        <v>771.17288394268314</v>
      </c>
      <c r="AD17" s="42">
        <f t="shared" si="16"/>
        <v>790.45220604125007</v>
      </c>
      <c r="AE17" s="42"/>
      <c r="AF17" s="42"/>
      <c r="AG17" s="42">
        <f t="shared" ref="AG17:AG20" si="29">J17-U17</f>
        <v>-306.23749999999984</v>
      </c>
      <c r="AH17" s="42">
        <f t="shared" si="17"/>
        <v>-289.39093749999978</v>
      </c>
      <c r="AI17" s="42">
        <f t="shared" si="18"/>
        <v>-269.67296093749968</v>
      </c>
      <c r="AJ17" s="42">
        <f t="shared" si="19"/>
        <v>-246.76675996093712</v>
      </c>
      <c r="AK17" s="42">
        <f t="shared" si="20"/>
        <v>-220.32310145996036</v>
      </c>
      <c r="AL17" s="42">
        <f t="shared" si="21"/>
        <v>-189.95706874645941</v>
      </c>
      <c r="AM17" s="42">
        <f t="shared" si="22"/>
        <v>-155.24447419012063</v>
      </c>
      <c r="AN17" s="42">
        <f t="shared" si="23"/>
        <v>-115.71791264237345</v>
      </c>
      <c r="AO17" s="42">
        <f t="shared" si="24"/>
        <v>-70.862419715682677</v>
      </c>
      <c r="AP17" s="42">
        <f t="shared" si="25"/>
        <v>-20.110695391549484</v>
      </c>
      <c r="AQ17" s="42"/>
      <c r="AR17" s="42">
        <f>B17*$AR$3</f>
        <v>25317.499999999996</v>
      </c>
      <c r="AS17" s="42">
        <f t="shared" ref="AS17:BA17" si="30">AR17*$AR$3</f>
        <v>25950.437499999993</v>
      </c>
      <c r="AT17" s="42">
        <f t="shared" si="30"/>
        <v>26599.198437499992</v>
      </c>
      <c r="AU17" s="42">
        <f t="shared" si="30"/>
        <v>27264.178398437489</v>
      </c>
      <c r="AV17" s="42">
        <f t="shared" si="30"/>
        <v>27945.782858398423</v>
      </c>
      <c r="AW17" s="42">
        <f t="shared" si="30"/>
        <v>28644.42742985838</v>
      </c>
      <c r="AX17" s="42">
        <f t="shared" si="30"/>
        <v>29360.538115604839</v>
      </c>
      <c r="AY17" s="42">
        <f t="shared" si="30"/>
        <v>30094.551568494957</v>
      </c>
      <c r="AZ17" s="42">
        <f t="shared" si="30"/>
        <v>30846.915357707327</v>
      </c>
      <c r="BA17" s="42">
        <f t="shared" si="30"/>
        <v>31618.088241650006</v>
      </c>
    </row>
    <row r="18" spans="1:53" ht="17.25" customHeight="1" x14ac:dyDescent="0.25">
      <c r="A18" s="46"/>
      <c r="B18" s="3">
        <f>'HUD Income'!$C$21</f>
        <v>32960</v>
      </c>
      <c r="C18" s="1">
        <v>0.4</v>
      </c>
      <c r="D18" s="3">
        <f>'HUD Income'!$M$21</f>
        <v>824</v>
      </c>
      <c r="E18" s="3">
        <f t="shared" si="12"/>
        <v>824</v>
      </c>
      <c r="F18" s="3">
        <f>Rents!$E$75</f>
        <v>297</v>
      </c>
      <c r="G18" s="3">
        <f t="shared" si="13"/>
        <v>-527</v>
      </c>
      <c r="H18" s="17" t="str">
        <f t="shared" si="14"/>
        <v>N/A</v>
      </c>
      <c r="J18" s="42">
        <f t="shared" si="27"/>
        <v>326.70000000000005</v>
      </c>
      <c r="K18" s="42">
        <f t="shared" ref="K18:S18" si="31">J18*1.1</f>
        <v>359.37000000000006</v>
      </c>
      <c r="L18" s="42">
        <f t="shared" si="31"/>
        <v>395.30700000000007</v>
      </c>
      <c r="M18" s="42">
        <f t="shared" si="31"/>
        <v>434.8377000000001</v>
      </c>
      <c r="N18" s="42">
        <f t="shared" si="31"/>
        <v>478.32147000000015</v>
      </c>
      <c r="O18" s="42">
        <f t="shared" si="31"/>
        <v>526.15361700000017</v>
      </c>
      <c r="P18" s="42">
        <f t="shared" si="31"/>
        <v>578.76897870000028</v>
      </c>
      <c r="Q18" s="42">
        <f t="shared" si="31"/>
        <v>636.64587657000038</v>
      </c>
      <c r="R18" s="42">
        <f t="shared" si="31"/>
        <v>700.31046422700047</v>
      </c>
      <c r="S18" s="42">
        <f t="shared" si="31"/>
        <v>770.34151064970058</v>
      </c>
      <c r="T18" s="42"/>
      <c r="U18" s="42">
        <f t="shared" si="16"/>
        <v>844.59999999999991</v>
      </c>
      <c r="V18" s="42">
        <f t="shared" si="16"/>
        <v>865.71500000000003</v>
      </c>
      <c r="W18" s="42">
        <f t="shared" si="16"/>
        <v>887.35787499999981</v>
      </c>
      <c r="X18" s="42">
        <f t="shared" si="16"/>
        <v>909.54182187499964</v>
      </c>
      <c r="Y18" s="42">
        <f t="shared" si="16"/>
        <v>932.28036742187476</v>
      </c>
      <c r="Z18" s="42">
        <f t="shared" si="16"/>
        <v>955.58737660742145</v>
      </c>
      <c r="AA18" s="42">
        <f t="shared" si="16"/>
        <v>979.4770610226069</v>
      </c>
      <c r="AB18" s="42">
        <f t="shared" si="16"/>
        <v>1003.963987548172</v>
      </c>
      <c r="AC18" s="42">
        <f t="shared" si="16"/>
        <v>1029.0630872368761</v>
      </c>
      <c r="AD18" s="42">
        <f t="shared" si="16"/>
        <v>1054.7896644177979</v>
      </c>
      <c r="AE18" s="42"/>
      <c r="AF18" s="42"/>
      <c r="AG18" s="42">
        <f t="shared" si="29"/>
        <v>-517.89999999999986</v>
      </c>
      <c r="AH18" s="42">
        <f t="shared" si="17"/>
        <v>-506.34499999999997</v>
      </c>
      <c r="AI18" s="42">
        <f t="shared" si="18"/>
        <v>-492.05087499999973</v>
      </c>
      <c r="AJ18" s="42">
        <f t="shared" si="19"/>
        <v>-474.70412187499954</v>
      </c>
      <c r="AK18" s="42">
        <f t="shared" si="20"/>
        <v>-453.95889742187461</v>
      </c>
      <c r="AL18" s="42">
        <f t="shared" si="21"/>
        <v>-429.43375960742128</v>
      </c>
      <c r="AM18" s="42">
        <f t="shared" si="22"/>
        <v>-400.70808232260663</v>
      </c>
      <c r="AN18" s="42">
        <f t="shared" si="23"/>
        <v>-367.3181109781716</v>
      </c>
      <c r="AO18" s="42">
        <f t="shared" si="24"/>
        <v>-328.75262300987561</v>
      </c>
      <c r="AP18" s="42">
        <f t="shared" si="25"/>
        <v>-284.44815376809731</v>
      </c>
      <c r="AQ18" s="42"/>
      <c r="AR18" s="42">
        <f>B18*$AR$3</f>
        <v>33784</v>
      </c>
      <c r="AS18" s="42">
        <f t="shared" ref="AS18:BA18" si="32">AR18*$AR$3</f>
        <v>34628.6</v>
      </c>
      <c r="AT18" s="42">
        <f t="shared" si="32"/>
        <v>35494.314999999995</v>
      </c>
      <c r="AU18" s="42">
        <f t="shared" si="32"/>
        <v>36381.672874999989</v>
      </c>
      <c r="AV18" s="42">
        <f t="shared" si="32"/>
        <v>37291.214696874988</v>
      </c>
      <c r="AW18" s="42">
        <f t="shared" si="32"/>
        <v>38223.495064296862</v>
      </c>
      <c r="AX18" s="42">
        <f t="shared" si="32"/>
        <v>39179.082440904276</v>
      </c>
      <c r="AY18" s="42">
        <f t="shared" si="32"/>
        <v>40158.55950192688</v>
      </c>
      <c r="AZ18" s="42">
        <f t="shared" si="32"/>
        <v>41162.523489475047</v>
      </c>
      <c r="BA18" s="42">
        <f t="shared" si="32"/>
        <v>42191.586576711918</v>
      </c>
    </row>
    <row r="19" spans="1:53" ht="17.25" customHeight="1" x14ac:dyDescent="0.25">
      <c r="A19" s="46"/>
      <c r="B19" s="3">
        <f>'HUD Income'!$C$25</f>
        <v>41200</v>
      </c>
      <c r="C19" s="1">
        <v>0.5</v>
      </c>
      <c r="D19" s="3">
        <f>'HUD Income'!$M$25</f>
        <v>1030</v>
      </c>
      <c r="E19" s="3">
        <f t="shared" si="12"/>
        <v>1030</v>
      </c>
      <c r="F19" s="3">
        <f>Rents!$E$75</f>
        <v>297</v>
      </c>
      <c r="G19" s="3">
        <f t="shared" si="13"/>
        <v>-733</v>
      </c>
      <c r="H19" s="17" t="str">
        <f t="shared" si="14"/>
        <v>N/A</v>
      </c>
      <c r="J19" s="42">
        <f t="shared" si="27"/>
        <v>326.70000000000005</v>
      </c>
      <c r="K19" s="42">
        <f t="shared" ref="K19:S19" si="33">J19*1.1</f>
        <v>359.37000000000006</v>
      </c>
      <c r="L19" s="42">
        <f t="shared" si="33"/>
        <v>395.30700000000007</v>
      </c>
      <c r="M19" s="42">
        <f t="shared" si="33"/>
        <v>434.8377000000001</v>
      </c>
      <c r="N19" s="42">
        <f t="shared" si="33"/>
        <v>478.32147000000015</v>
      </c>
      <c r="O19" s="42">
        <f t="shared" si="33"/>
        <v>526.15361700000017</v>
      </c>
      <c r="P19" s="42">
        <f t="shared" si="33"/>
        <v>578.76897870000028</v>
      </c>
      <c r="Q19" s="42">
        <f t="shared" si="33"/>
        <v>636.64587657000038</v>
      </c>
      <c r="R19" s="42">
        <f t="shared" si="33"/>
        <v>700.31046422700047</v>
      </c>
      <c r="S19" s="42">
        <f t="shared" si="33"/>
        <v>770.34151064970058</v>
      </c>
      <c r="T19" s="42"/>
      <c r="U19" s="42">
        <f t="shared" si="16"/>
        <v>1055.7499999999998</v>
      </c>
      <c r="V19" s="42">
        <f t="shared" si="16"/>
        <v>1082.1437499999995</v>
      </c>
      <c r="W19" s="42">
        <f t="shared" si="16"/>
        <v>1109.1973437499994</v>
      </c>
      <c r="X19" s="42">
        <f t="shared" si="16"/>
        <v>1136.9272773437494</v>
      </c>
      <c r="Y19" s="42">
        <f t="shared" si="16"/>
        <v>1165.3504592773431</v>
      </c>
      <c r="Z19" s="42">
        <f t="shared" si="16"/>
        <v>1194.4842207592767</v>
      </c>
      <c r="AA19" s="42">
        <f t="shared" si="16"/>
        <v>1224.3463262782584</v>
      </c>
      <c r="AB19" s="42">
        <f t="shared" si="16"/>
        <v>1254.9549844352148</v>
      </c>
      <c r="AC19" s="42">
        <f t="shared" si="16"/>
        <v>1286.328859046095</v>
      </c>
      <c r="AD19" s="42">
        <f t="shared" si="16"/>
        <v>1318.4870805222472</v>
      </c>
      <c r="AE19" s="42"/>
      <c r="AF19" s="42"/>
      <c r="AG19" s="42">
        <f t="shared" si="29"/>
        <v>-729.04999999999973</v>
      </c>
      <c r="AH19" s="42">
        <f t="shared" si="17"/>
        <v>-722.77374999999938</v>
      </c>
      <c r="AI19" s="42">
        <f t="shared" si="18"/>
        <v>-713.89034374999937</v>
      </c>
      <c r="AJ19" s="42">
        <f t="shared" si="19"/>
        <v>-702.0895773437494</v>
      </c>
      <c r="AK19" s="42">
        <f t="shared" si="20"/>
        <v>-687.02898927734304</v>
      </c>
      <c r="AL19" s="42">
        <f t="shared" si="21"/>
        <v>-668.33060375927653</v>
      </c>
      <c r="AM19" s="42">
        <f t="shared" si="22"/>
        <v>-645.57734757825813</v>
      </c>
      <c r="AN19" s="42">
        <f t="shared" si="23"/>
        <v>-618.3091078652144</v>
      </c>
      <c r="AO19" s="42">
        <f t="shared" si="24"/>
        <v>-586.01839481909451</v>
      </c>
      <c r="AP19" s="42">
        <f t="shared" si="25"/>
        <v>-548.14556987254662</v>
      </c>
      <c r="AQ19" s="42"/>
      <c r="AR19" s="42">
        <f>B19*$AR$3</f>
        <v>42229.999999999993</v>
      </c>
      <c r="AS19" s="42">
        <f t="shared" ref="AS19:BA19" si="34">AR19*$AR$3</f>
        <v>43285.749999999985</v>
      </c>
      <c r="AT19" s="42">
        <f t="shared" si="34"/>
        <v>44367.893749999981</v>
      </c>
      <c r="AU19" s="42">
        <f t="shared" si="34"/>
        <v>45477.091093749979</v>
      </c>
      <c r="AV19" s="42">
        <f t="shared" si="34"/>
        <v>46614.018371093727</v>
      </c>
      <c r="AW19" s="42">
        <f t="shared" si="34"/>
        <v>47779.368830371066</v>
      </c>
      <c r="AX19" s="42">
        <f t="shared" si="34"/>
        <v>48973.85305113034</v>
      </c>
      <c r="AY19" s="42">
        <f t="shared" si="34"/>
        <v>50198.199377408593</v>
      </c>
      <c r="AZ19" s="42">
        <f t="shared" si="34"/>
        <v>51453.154361843801</v>
      </c>
      <c r="BA19" s="42">
        <f t="shared" si="34"/>
        <v>52739.483220889888</v>
      </c>
    </row>
    <row r="20" spans="1:53" ht="17.25" customHeight="1" x14ac:dyDescent="0.25">
      <c r="A20" s="46"/>
      <c r="B20" s="3">
        <f>'HUD Income'!$B$29</f>
        <v>43260</v>
      </c>
      <c r="C20" s="1">
        <v>0.6</v>
      </c>
      <c r="D20" s="3">
        <f>'HUD Income'!$M$29</f>
        <v>1236</v>
      </c>
      <c r="E20" s="3">
        <f t="shared" si="12"/>
        <v>1081.5</v>
      </c>
      <c r="F20" s="3">
        <f>Rents!$E$76</f>
        <v>297</v>
      </c>
      <c r="G20" s="3">
        <f t="shared" si="13"/>
        <v>-784.5</v>
      </c>
      <c r="H20" s="17" t="str">
        <f t="shared" si="14"/>
        <v>N/A</v>
      </c>
      <c r="J20" s="42">
        <f t="shared" si="27"/>
        <v>326.70000000000005</v>
      </c>
      <c r="K20" s="42">
        <f t="shared" ref="K20:S20" si="35">J20*1.1</f>
        <v>359.37000000000006</v>
      </c>
      <c r="L20" s="42">
        <f t="shared" si="35"/>
        <v>395.30700000000007</v>
      </c>
      <c r="M20" s="42">
        <f t="shared" si="35"/>
        <v>434.8377000000001</v>
      </c>
      <c r="N20" s="42">
        <f t="shared" si="35"/>
        <v>478.32147000000015</v>
      </c>
      <c r="O20" s="42">
        <f t="shared" si="35"/>
        <v>526.15361700000017</v>
      </c>
      <c r="P20" s="42">
        <f t="shared" si="35"/>
        <v>578.76897870000028</v>
      </c>
      <c r="Q20" s="42">
        <f t="shared" si="35"/>
        <v>636.64587657000038</v>
      </c>
      <c r="R20" s="42">
        <f t="shared" si="35"/>
        <v>700.31046422700047</v>
      </c>
      <c r="S20" s="42">
        <f t="shared" si="35"/>
        <v>770.34151064970058</v>
      </c>
      <c r="T20" s="42"/>
      <c r="U20" s="42">
        <f t="shared" si="16"/>
        <v>1108.5374999999997</v>
      </c>
      <c r="V20" s="42">
        <f t="shared" si="16"/>
        <v>1136.2509374999997</v>
      </c>
      <c r="W20" s="42">
        <f t="shared" si="16"/>
        <v>1164.6572109374995</v>
      </c>
      <c r="X20" s="42">
        <f t="shared" si="16"/>
        <v>1193.7736412109371</v>
      </c>
      <c r="Y20" s="42">
        <f t="shared" si="16"/>
        <v>1223.6179822412103</v>
      </c>
      <c r="Z20" s="42">
        <f t="shared" si="16"/>
        <v>1254.2084317972406</v>
      </c>
      <c r="AA20" s="42">
        <f t="shared" si="16"/>
        <v>1285.5636425921714</v>
      </c>
      <c r="AB20" s="42">
        <f t="shared" si="16"/>
        <v>1317.7027336569756</v>
      </c>
      <c r="AC20" s="42">
        <f t="shared" si="16"/>
        <v>1350.6453019983999</v>
      </c>
      <c r="AD20" s="42">
        <f t="shared" si="16"/>
        <v>1384.4114345483597</v>
      </c>
      <c r="AE20" s="42"/>
      <c r="AF20" s="42"/>
      <c r="AG20" s="42">
        <f t="shared" si="29"/>
        <v>-781.83749999999964</v>
      </c>
      <c r="AH20" s="42">
        <f t="shared" si="17"/>
        <v>-776.88093749999962</v>
      </c>
      <c r="AI20" s="42">
        <f t="shared" si="18"/>
        <v>-769.35021093749947</v>
      </c>
      <c r="AJ20" s="42">
        <f t="shared" si="19"/>
        <v>-758.93594121093702</v>
      </c>
      <c r="AK20" s="42">
        <f t="shared" si="20"/>
        <v>-745.29651224121017</v>
      </c>
      <c r="AL20" s="42">
        <f t="shared" si="21"/>
        <v>-728.0548147972404</v>
      </c>
      <c r="AM20" s="42">
        <f t="shared" si="22"/>
        <v>-706.79466389217112</v>
      </c>
      <c r="AN20" s="42">
        <f t="shared" si="23"/>
        <v>-681.05685708697524</v>
      </c>
      <c r="AO20" s="42">
        <f t="shared" si="24"/>
        <v>-650.33483777139941</v>
      </c>
      <c r="AP20" s="42">
        <f t="shared" si="25"/>
        <v>-614.06992389865911</v>
      </c>
      <c r="AQ20" s="42"/>
      <c r="AR20" s="42">
        <f>B20*$AR$3</f>
        <v>44341.499999999993</v>
      </c>
      <c r="AS20" s="42">
        <f t="shared" ref="AS20:BA20" si="36">AR20*$AR$3</f>
        <v>45450.037499999991</v>
      </c>
      <c r="AT20" s="42">
        <f t="shared" si="36"/>
        <v>46586.288437499985</v>
      </c>
      <c r="AU20" s="42">
        <f t="shared" si="36"/>
        <v>47750.945648437482</v>
      </c>
      <c r="AV20" s="42">
        <f t="shared" si="36"/>
        <v>48944.719289648412</v>
      </c>
      <c r="AW20" s="42">
        <f t="shared" si="36"/>
        <v>50168.337271889621</v>
      </c>
      <c r="AX20" s="42">
        <f t="shared" si="36"/>
        <v>51422.545703686854</v>
      </c>
      <c r="AY20" s="42">
        <f t="shared" si="36"/>
        <v>52708.109346279023</v>
      </c>
      <c r="AZ20" s="42">
        <f t="shared" si="36"/>
        <v>54025.812079935997</v>
      </c>
      <c r="BA20" s="42">
        <f t="shared" si="36"/>
        <v>55376.457381934393</v>
      </c>
    </row>
    <row r="21" spans="1:53" ht="17.25" customHeight="1" x14ac:dyDescent="0.25">
      <c r="A21" s="46"/>
      <c r="B21" s="3"/>
      <c r="C21" s="1"/>
      <c r="D21" s="3"/>
      <c r="E21" s="3"/>
    </row>
    <row r="22" spans="1:53" ht="17.25" customHeight="1" x14ac:dyDescent="0.25">
      <c r="A22" s="46"/>
      <c r="B22" s="3"/>
      <c r="C22" s="1"/>
      <c r="D22" s="3"/>
      <c r="E22" s="3"/>
    </row>
    <row r="23" spans="1:53" ht="17.25" customHeight="1" x14ac:dyDescent="0.25">
      <c r="A23" s="46"/>
      <c r="B23" s="3"/>
      <c r="C23" s="1"/>
      <c r="D23" s="3"/>
      <c r="E23" s="3"/>
    </row>
    <row r="24" spans="1:53" ht="17.25" customHeight="1" x14ac:dyDescent="0.25"/>
  </sheetData>
  <mergeCells count="6">
    <mergeCell ref="AU2:BD2"/>
    <mergeCell ref="A6:A13"/>
    <mergeCell ref="A16:A23"/>
    <mergeCell ref="K2:S2"/>
    <mergeCell ref="U2:AC2"/>
    <mergeCell ref="AG2:AO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43"/>
  <sheetViews>
    <sheetView topLeftCell="A13" workbookViewId="0">
      <selection activeCell="B36" sqref="B36:B39"/>
    </sheetView>
  </sheetViews>
  <sheetFormatPr defaultRowHeight="15" x14ac:dyDescent="0.25"/>
  <cols>
    <col min="2" max="2" width="12.42578125" customWidth="1"/>
    <col min="4" max="4" width="17.42578125" customWidth="1"/>
    <col min="5" max="5" width="19.5703125" customWidth="1"/>
    <col min="6" max="6" width="16.42578125" customWidth="1"/>
    <col min="7" max="7" width="16.7109375" customWidth="1"/>
    <col min="8" max="8" width="15" customWidth="1"/>
    <col min="9" max="9" width="21.42578125" bestFit="1" customWidth="1"/>
  </cols>
  <sheetData>
    <row r="2" spans="1:56" ht="18" x14ac:dyDescent="0.25">
      <c r="A2" s="18" t="s">
        <v>72</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60</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f>'HUD Income'!$B$13</f>
        <v>14420</v>
      </c>
      <c r="C6" s="1">
        <v>0.2</v>
      </c>
      <c r="D6" s="3">
        <f>'HUD Income'!$L$17</f>
        <v>540.75</v>
      </c>
      <c r="E6" s="3">
        <f t="shared" ref="E6:E9" si="0">B6*0.3/12</f>
        <v>360.5</v>
      </c>
      <c r="F6" s="3">
        <f>Rents!$E$80</f>
        <v>685</v>
      </c>
      <c r="G6" s="3">
        <f t="shared" ref="G6:G9" si="1">F6-E6</f>
        <v>324.5</v>
      </c>
      <c r="H6" s="17" t="s">
        <v>70</v>
      </c>
      <c r="I6" t="s">
        <v>71</v>
      </c>
      <c r="J6" s="42">
        <f>$F6*1.1</f>
        <v>753.50000000000011</v>
      </c>
      <c r="K6" s="42">
        <f>J6*1.1</f>
        <v>828.85000000000014</v>
      </c>
      <c r="L6" s="42">
        <f t="shared" ref="L6:S6" si="2">K6*1.1</f>
        <v>911.73500000000024</v>
      </c>
      <c r="M6" s="42">
        <f t="shared" si="2"/>
        <v>1002.9085000000003</v>
      </c>
      <c r="N6" s="42">
        <f t="shared" si="2"/>
        <v>1103.1993500000005</v>
      </c>
      <c r="O6" s="42">
        <f t="shared" si="2"/>
        <v>1213.5192850000008</v>
      </c>
      <c r="P6" s="42">
        <f t="shared" si="2"/>
        <v>1334.871213500001</v>
      </c>
      <c r="Q6" s="42">
        <f t="shared" si="2"/>
        <v>1468.3583348500013</v>
      </c>
      <c r="R6" s="42">
        <f t="shared" si="2"/>
        <v>1615.1941683350015</v>
      </c>
      <c r="S6" s="42">
        <f t="shared" si="2"/>
        <v>1776.7135851685018</v>
      </c>
      <c r="T6" s="42"/>
      <c r="U6" s="42">
        <f t="shared" ref="U6:AD9" si="3">(AR6*$U$4)/12</f>
        <v>369.51249999999999</v>
      </c>
      <c r="V6" s="42">
        <f t="shared" si="3"/>
        <v>378.75031249999989</v>
      </c>
      <c r="W6" s="42">
        <f t="shared" si="3"/>
        <v>388.21907031249992</v>
      </c>
      <c r="X6" s="42">
        <f t="shared" si="3"/>
        <v>397.92454707031237</v>
      </c>
      <c r="Y6" s="42">
        <f t="shared" si="3"/>
        <v>407.87266074707009</v>
      </c>
      <c r="Z6" s="42">
        <f t="shared" si="3"/>
        <v>418.0694772657468</v>
      </c>
      <c r="AA6" s="42">
        <f t="shared" si="3"/>
        <v>428.52121419739041</v>
      </c>
      <c r="AB6" s="42">
        <f t="shared" si="3"/>
        <v>439.23424455232515</v>
      </c>
      <c r="AC6" s="42">
        <f t="shared" si="3"/>
        <v>450.21510066613331</v>
      </c>
      <c r="AD6" s="42">
        <f t="shared" si="3"/>
        <v>461.47047818278656</v>
      </c>
      <c r="AE6" s="42"/>
      <c r="AF6" s="42"/>
      <c r="AG6" s="42">
        <f>J6-U6</f>
        <v>383.98750000000013</v>
      </c>
      <c r="AH6" s="42">
        <f t="shared" ref="AH6:AP9" si="4">K6-V6</f>
        <v>450.09968750000024</v>
      </c>
      <c r="AI6" s="42">
        <f t="shared" si="4"/>
        <v>523.51592968750037</v>
      </c>
      <c r="AJ6" s="42">
        <f t="shared" si="4"/>
        <v>604.98395292968803</v>
      </c>
      <c r="AK6" s="42">
        <f t="shared" si="4"/>
        <v>695.32668925293046</v>
      </c>
      <c r="AL6" s="42">
        <f t="shared" si="4"/>
        <v>795.44980773425391</v>
      </c>
      <c r="AM6" s="42">
        <f t="shared" si="4"/>
        <v>906.34999930261051</v>
      </c>
      <c r="AN6" s="42">
        <f t="shared" si="4"/>
        <v>1029.124090297676</v>
      </c>
      <c r="AO6" s="42">
        <f t="shared" si="4"/>
        <v>1164.9790676688681</v>
      </c>
      <c r="AP6" s="42">
        <f t="shared" si="4"/>
        <v>1315.2431069857153</v>
      </c>
      <c r="AQ6" s="42"/>
      <c r="AR6" s="42">
        <f t="shared" ref="AR6:AR9" si="5">B6*$AR$3</f>
        <v>14780.499999999998</v>
      </c>
      <c r="AS6" s="42">
        <f t="shared" ref="AS6:BA6" si="6">AR6*$AR$3</f>
        <v>15150.012499999997</v>
      </c>
      <c r="AT6" s="42">
        <f t="shared" si="6"/>
        <v>15528.762812499996</v>
      </c>
      <c r="AU6" s="42">
        <f t="shared" si="6"/>
        <v>15916.981882812493</v>
      </c>
      <c r="AV6" s="42">
        <f t="shared" si="6"/>
        <v>16314.906429882805</v>
      </c>
      <c r="AW6" s="42">
        <f t="shared" si="6"/>
        <v>16722.779090629872</v>
      </c>
      <c r="AX6" s="42">
        <f t="shared" si="6"/>
        <v>17140.848567895617</v>
      </c>
      <c r="AY6" s="42">
        <f t="shared" si="6"/>
        <v>17569.369782093007</v>
      </c>
      <c r="AZ6" s="42">
        <f t="shared" si="6"/>
        <v>18008.604026645331</v>
      </c>
      <c r="BA6" s="42">
        <f t="shared" si="6"/>
        <v>18458.819127311464</v>
      </c>
    </row>
    <row r="7" spans="1:56" ht="17.25" customHeight="1" x14ac:dyDescent="0.25">
      <c r="A7" s="46"/>
      <c r="B7" s="3">
        <f>'HUD Income'!$B$17</f>
        <v>21630</v>
      </c>
      <c r="C7" s="1">
        <v>0.3</v>
      </c>
      <c r="D7" s="3">
        <f>'HUD Income'!$L$17</f>
        <v>540.75</v>
      </c>
      <c r="E7" s="3">
        <f t="shared" si="0"/>
        <v>540.75</v>
      </c>
      <c r="F7" s="3">
        <f>Rents!$E$80</f>
        <v>685</v>
      </c>
      <c r="G7" s="3">
        <f t="shared" si="1"/>
        <v>144.25</v>
      </c>
      <c r="H7" s="17" t="s">
        <v>70</v>
      </c>
      <c r="I7" t="s">
        <v>71</v>
      </c>
      <c r="J7" s="42">
        <f t="shared" ref="J7:J9" si="7">$F7*1.1</f>
        <v>753.50000000000011</v>
      </c>
      <c r="K7" s="42">
        <f t="shared" ref="K7:S9" si="8">J7*1.1</f>
        <v>828.85000000000014</v>
      </c>
      <c r="L7" s="42">
        <f t="shared" si="8"/>
        <v>911.73500000000024</v>
      </c>
      <c r="M7" s="42">
        <f t="shared" si="8"/>
        <v>1002.9085000000003</v>
      </c>
      <c r="N7" s="42">
        <f t="shared" si="8"/>
        <v>1103.1993500000005</v>
      </c>
      <c r="O7" s="42">
        <f t="shared" si="8"/>
        <v>1213.5192850000008</v>
      </c>
      <c r="P7" s="42">
        <f t="shared" si="8"/>
        <v>1334.871213500001</v>
      </c>
      <c r="Q7" s="42">
        <f t="shared" si="8"/>
        <v>1468.3583348500013</v>
      </c>
      <c r="R7" s="42">
        <f t="shared" si="8"/>
        <v>1615.1941683350015</v>
      </c>
      <c r="S7" s="42">
        <f t="shared" si="8"/>
        <v>1776.7135851685018</v>
      </c>
      <c r="T7" s="42"/>
      <c r="U7" s="42">
        <f t="shared" si="3"/>
        <v>554.26874999999984</v>
      </c>
      <c r="V7" s="42">
        <f t="shared" si="3"/>
        <v>568.12546874999987</v>
      </c>
      <c r="W7" s="42">
        <f t="shared" si="3"/>
        <v>582.32860546874974</v>
      </c>
      <c r="X7" s="42">
        <f t="shared" si="3"/>
        <v>596.88682060546853</v>
      </c>
      <c r="Y7" s="42">
        <f t="shared" si="3"/>
        <v>611.80899112060513</v>
      </c>
      <c r="Z7" s="42">
        <f t="shared" si="3"/>
        <v>627.10421589862028</v>
      </c>
      <c r="AA7" s="42">
        <f t="shared" si="3"/>
        <v>642.7818212960857</v>
      </c>
      <c r="AB7" s="42">
        <f t="shared" si="3"/>
        <v>658.85136682848781</v>
      </c>
      <c r="AC7" s="42">
        <f t="shared" si="3"/>
        <v>675.32265099919994</v>
      </c>
      <c r="AD7" s="42">
        <f t="shared" si="3"/>
        <v>692.20571727417985</v>
      </c>
      <c r="AE7" s="42"/>
      <c r="AF7" s="42"/>
      <c r="AG7" s="42">
        <f t="shared" ref="AG7:AG9" si="9">J7-U7</f>
        <v>199.23125000000027</v>
      </c>
      <c r="AH7" s="42">
        <f t="shared" si="4"/>
        <v>260.72453125000027</v>
      </c>
      <c r="AI7" s="42">
        <f t="shared" si="4"/>
        <v>329.4063945312505</v>
      </c>
      <c r="AJ7" s="42">
        <f t="shared" si="4"/>
        <v>406.02167939453182</v>
      </c>
      <c r="AK7" s="42">
        <f t="shared" si="4"/>
        <v>491.39035887939542</v>
      </c>
      <c r="AL7" s="42">
        <f t="shared" si="4"/>
        <v>586.41506910138048</v>
      </c>
      <c r="AM7" s="42">
        <f t="shared" si="4"/>
        <v>692.08939220391528</v>
      </c>
      <c r="AN7" s="42">
        <f t="shared" si="4"/>
        <v>809.50696802151344</v>
      </c>
      <c r="AO7" s="42">
        <f t="shared" si="4"/>
        <v>939.87151733580151</v>
      </c>
      <c r="AP7" s="42">
        <f t="shared" si="4"/>
        <v>1084.5078678943219</v>
      </c>
      <c r="AQ7" s="42"/>
      <c r="AR7" s="42">
        <f t="shared" si="5"/>
        <v>22170.749999999996</v>
      </c>
      <c r="AS7" s="42">
        <f t="shared" ref="AS7:BA9" si="10">AR7*$AR$3</f>
        <v>22725.018749999996</v>
      </c>
      <c r="AT7" s="42">
        <f t="shared" si="10"/>
        <v>23293.144218749992</v>
      </c>
      <c r="AU7" s="42">
        <f t="shared" si="10"/>
        <v>23875.472824218741</v>
      </c>
      <c r="AV7" s="42">
        <f t="shared" si="10"/>
        <v>24472.359644824206</v>
      </c>
      <c r="AW7" s="42">
        <f t="shared" si="10"/>
        <v>25084.16863594481</v>
      </c>
      <c r="AX7" s="42">
        <f t="shared" si="10"/>
        <v>25711.272851843427</v>
      </c>
      <c r="AY7" s="42">
        <f t="shared" si="10"/>
        <v>26354.054673139512</v>
      </c>
      <c r="AZ7" s="42">
        <f t="shared" si="10"/>
        <v>27012.906039967998</v>
      </c>
      <c r="BA7" s="42">
        <f t="shared" si="10"/>
        <v>27688.228690967197</v>
      </c>
    </row>
    <row r="8" spans="1:56" ht="17.25" customHeight="1" x14ac:dyDescent="0.25">
      <c r="A8" s="46"/>
      <c r="B8" s="3">
        <f>'HUD Income'!$B$21</f>
        <v>28840</v>
      </c>
      <c r="C8" s="1">
        <v>0.4</v>
      </c>
      <c r="D8" s="3">
        <f>'HUD Income'!$L$21</f>
        <v>721</v>
      </c>
      <c r="E8" s="3">
        <f t="shared" si="0"/>
        <v>721</v>
      </c>
      <c r="F8" s="3">
        <f>Rents!$E$80</f>
        <v>685</v>
      </c>
      <c r="G8" s="3">
        <f t="shared" si="1"/>
        <v>-36</v>
      </c>
      <c r="H8" s="17" t="s">
        <v>70</v>
      </c>
      <c r="I8" t="s">
        <v>71</v>
      </c>
      <c r="J8" s="42">
        <f t="shared" si="7"/>
        <v>753.50000000000011</v>
      </c>
      <c r="K8" s="42">
        <f t="shared" si="8"/>
        <v>828.85000000000014</v>
      </c>
      <c r="L8" s="42">
        <f t="shared" si="8"/>
        <v>911.73500000000024</v>
      </c>
      <c r="M8" s="42">
        <f t="shared" si="8"/>
        <v>1002.9085000000003</v>
      </c>
      <c r="N8" s="42">
        <f t="shared" si="8"/>
        <v>1103.1993500000005</v>
      </c>
      <c r="O8" s="42">
        <f t="shared" si="8"/>
        <v>1213.5192850000008</v>
      </c>
      <c r="P8" s="42">
        <f t="shared" si="8"/>
        <v>1334.871213500001</v>
      </c>
      <c r="Q8" s="42">
        <f t="shared" si="8"/>
        <v>1468.3583348500013</v>
      </c>
      <c r="R8" s="42">
        <f t="shared" si="8"/>
        <v>1615.1941683350015</v>
      </c>
      <c r="S8" s="42">
        <f t="shared" si="8"/>
        <v>1776.7135851685018</v>
      </c>
      <c r="T8" s="42"/>
      <c r="U8" s="42">
        <f t="shared" si="3"/>
        <v>739.02499999999998</v>
      </c>
      <c r="V8" s="42">
        <f t="shared" si="3"/>
        <v>757.50062499999979</v>
      </c>
      <c r="W8" s="42">
        <f t="shared" si="3"/>
        <v>776.43814062499985</v>
      </c>
      <c r="X8" s="42">
        <f t="shared" si="3"/>
        <v>795.84909414062474</v>
      </c>
      <c r="Y8" s="42">
        <f t="shared" si="3"/>
        <v>815.74532149414017</v>
      </c>
      <c r="Z8" s="42">
        <f t="shared" si="3"/>
        <v>836.1389545314936</v>
      </c>
      <c r="AA8" s="42">
        <f t="shared" si="3"/>
        <v>857.04242839478081</v>
      </c>
      <c r="AB8" s="42">
        <f t="shared" si="3"/>
        <v>878.4684891046503</v>
      </c>
      <c r="AC8" s="42">
        <f t="shared" si="3"/>
        <v>900.43020133226662</v>
      </c>
      <c r="AD8" s="42">
        <f t="shared" si="3"/>
        <v>922.94095636557313</v>
      </c>
      <c r="AE8" s="42"/>
      <c r="AF8" s="42"/>
      <c r="AG8" s="42">
        <f t="shared" si="9"/>
        <v>14.475000000000136</v>
      </c>
      <c r="AH8" s="42">
        <f t="shared" si="4"/>
        <v>71.34937500000035</v>
      </c>
      <c r="AI8" s="42">
        <f t="shared" si="4"/>
        <v>135.29685937500039</v>
      </c>
      <c r="AJ8" s="42">
        <f t="shared" si="4"/>
        <v>207.0594058593756</v>
      </c>
      <c r="AK8" s="42">
        <f t="shared" si="4"/>
        <v>287.45402850586038</v>
      </c>
      <c r="AL8" s="42">
        <f t="shared" si="4"/>
        <v>377.38033046850717</v>
      </c>
      <c r="AM8" s="42">
        <f t="shared" si="4"/>
        <v>477.82878510522016</v>
      </c>
      <c r="AN8" s="42">
        <f t="shared" si="4"/>
        <v>589.88984574535095</v>
      </c>
      <c r="AO8" s="42">
        <f t="shared" si="4"/>
        <v>714.76396700273483</v>
      </c>
      <c r="AP8" s="42">
        <f t="shared" si="4"/>
        <v>853.77262880292869</v>
      </c>
      <c r="AQ8" s="42"/>
      <c r="AR8" s="42">
        <f t="shared" si="5"/>
        <v>29560.999999999996</v>
      </c>
      <c r="AS8" s="42">
        <f t="shared" si="10"/>
        <v>30300.024999999994</v>
      </c>
      <c r="AT8" s="42">
        <f t="shared" si="10"/>
        <v>31057.525624999991</v>
      </c>
      <c r="AU8" s="42">
        <f t="shared" si="10"/>
        <v>31833.963765624987</v>
      </c>
      <c r="AV8" s="42">
        <f t="shared" si="10"/>
        <v>32629.81285976561</v>
      </c>
      <c r="AW8" s="42">
        <f t="shared" si="10"/>
        <v>33445.558181259745</v>
      </c>
      <c r="AX8" s="42">
        <f t="shared" si="10"/>
        <v>34281.697135791233</v>
      </c>
      <c r="AY8" s="42">
        <f t="shared" si="10"/>
        <v>35138.739564186013</v>
      </c>
      <c r="AZ8" s="42">
        <f t="shared" si="10"/>
        <v>36017.208053290662</v>
      </c>
      <c r="BA8" s="42">
        <f t="shared" si="10"/>
        <v>36917.638254622929</v>
      </c>
    </row>
    <row r="9" spans="1:56" ht="17.25" customHeight="1" x14ac:dyDescent="0.25">
      <c r="A9" s="46"/>
      <c r="B9" s="3">
        <f>'HUD Income'!$B$25</f>
        <v>36050</v>
      </c>
      <c r="C9" s="1">
        <v>0.5</v>
      </c>
      <c r="D9" s="3">
        <f>'HUD Income'!$L$25</f>
        <v>901.25</v>
      </c>
      <c r="E9" s="3">
        <f t="shared" si="0"/>
        <v>901.25</v>
      </c>
      <c r="F9" s="3">
        <f>Rents!$E$80</f>
        <v>685</v>
      </c>
      <c r="G9" s="3">
        <f t="shared" si="1"/>
        <v>-216.25</v>
      </c>
      <c r="H9" s="17" t="str">
        <f t="shared" ref="H9" si="11">IF(G9&gt;0,G9,"N/A")</f>
        <v>N/A</v>
      </c>
      <c r="I9" t="s">
        <v>71</v>
      </c>
      <c r="J9" s="42">
        <f t="shared" si="7"/>
        <v>753.50000000000011</v>
      </c>
      <c r="K9" s="42">
        <f t="shared" si="8"/>
        <v>828.85000000000014</v>
      </c>
      <c r="L9" s="42">
        <f t="shared" si="8"/>
        <v>911.73500000000024</v>
      </c>
      <c r="M9" s="42">
        <f t="shared" si="8"/>
        <v>1002.9085000000003</v>
      </c>
      <c r="N9" s="42">
        <f t="shared" si="8"/>
        <v>1103.1993500000005</v>
      </c>
      <c r="O9" s="42">
        <f t="shared" si="8"/>
        <v>1213.5192850000008</v>
      </c>
      <c r="P9" s="42">
        <f t="shared" si="8"/>
        <v>1334.871213500001</v>
      </c>
      <c r="Q9" s="42">
        <f t="shared" si="8"/>
        <v>1468.3583348500013</v>
      </c>
      <c r="R9" s="42">
        <f t="shared" si="8"/>
        <v>1615.1941683350015</v>
      </c>
      <c r="S9" s="42">
        <f t="shared" si="8"/>
        <v>1776.7135851685018</v>
      </c>
      <c r="T9" s="42"/>
      <c r="U9" s="42">
        <f t="shared" si="3"/>
        <v>923.78125</v>
      </c>
      <c r="V9" s="42">
        <f t="shared" si="3"/>
        <v>946.87578124999993</v>
      </c>
      <c r="W9" s="42">
        <f t="shared" si="3"/>
        <v>970.54767578124984</v>
      </c>
      <c r="X9" s="42">
        <f t="shared" si="3"/>
        <v>994.81136767578107</v>
      </c>
      <c r="Y9" s="42">
        <f t="shared" si="3"/>
        <v>1019.6816518676754</v>
      </c>
      <c r="Z9" s="42">
        <f t="shared" si="3"/>
        <v>1045.1736931643673</v>
      </c>
      <c r="AA9" s="42">
        <f t="shared" si="3"/>
        <v>1071.3030354934763</v>
      </c>
      <c r="AB9" s="42">
        <f t="shared" si="3"/>
        <v>1098.0856113808131</v>
      </c>
      <c r="AC9" s="42">
        <f t="shared" si="3"/>
        <v>1125.5377516653334</v>
      </c>
      <c r="AD9" s="42">
        <f t="shared" si="3"/>
        <v>1153.6761954569668</v>
      </c>
      <c r="AE9" s="42"/>
      <c r="AF9" s="42"/>
      <c r="AG9" s="42">
        <f t="shared" si="9"/>
        <v>-170.28124999999989</v>
      </c>
      <c r="AH9" s="42">
        <f t="shared" si="4"/>
        <v>-118.0257812499998</v>
      </c>
      <c r="AI9" s="42">
        <f t="shared" si="4"/>
        <v>-58.812675781249595</v>
      </c>
      <c r="AJ9" s="42">
        <f t="shared" si="4"/>
        <v>8.0971323242192739</v>
      </c>
      <c r="AK9" s="42">
        <f t="shared" si="4"/>
        <v>83.517698132325108</v>
      </c>
      <c r="AL9" s="42">
        <f t="shared" si="4"/>
        <v>168.34559183563351</v>
      </c>
      <c r="AM9" s="42">
        <f t="shared" si="4"/>
        <v>263.5681780065247</v>
      </c>
      <c r="AN9" s="42">
        <f t="shared" si="4"/>
        <v>370.27272346918812</v>
      </c>
      <c r="AO9" s="42">
        <f t="shared" si="4"/>
        <v>489.65641666966803</v>
      </c>
      <c r="AP9" s="42">
        <f t="shared" si="4"/>
        <v>623.03738971153507</v>
      </c>
      <c r="AQ9" s="42"/>
      <c r="AR9" s="42">
        <f t="shared" si="5"/>
        <v>36951.25</v>
      </c>
      <c r="AS9" s="42">
        <f t="shared" si="10"/>
        <v>37875.03125</v>
      </c>
      <c r="AT9" s="42">
        <f t="shared" si="10"/>
        <v>38821.907031249997</v>
      </c>
      <c r="AU9" s="42">
        <f t="shared" si="10"/>
        <v>39792.45470703124</v>
      </c>
      <c r="AV9" s="42">
        <f t="shared" si="10"/>
        <v>40787.266074707019</v>
      </c>
      <c r="AW9" s="42">
        <f t="shared" si="10"/>
        <v>41806.94772657469</v>
      </c>
      <c r="AX9" s="42">
        <f t="shared" si="10"/>
        <v>42852.121419739051</v>
      </c>
      <c r="AY9" s="42">
        <f t="shared" si="10"/>
        <v>43923.424455232525</v>
      </c>
      <c r="AZ9" s="42">
        <f t="shared" si="10"/>
        <v>45021.510066613337</v>
      </c>
      <c r="BA9" s="42">
        <f t="shared" si="10"/>
        <v>46147.047818278668</v>
      </c>
    </row>
    <row r="10" spans="1:56" ht="17.25" customHeight="1" x14ac:dyDescent="0.25">
      <c r="A10" s="46"/>
      <c r="B10" s="3"/>
      <c r="C10" s="1"/>
      <c r="D10" s="3"/>
      <c r="E10" s="3"/>
    </row>
    <row r="11" spans="1:56" ht="17.25" customHeight="1" x14ac:dyDescent="0.25">
      <c r="A11" s="46"/>
      <c r="B11" s="3"/>
      <c r="C11" s="1"/>
      <c r="D11" s="3"/>
      <c r="E11" s="3"/>
    </row>
    <row r="12" spans="1:56" ht="17.25" customHeight="1" x14ac:dyDescent="0.25">
      <c r="A12" s="46"/>
      <c r="B12" s="3"/>
      <c r="C12" s="1"/>
      <c r="D12" s="3"/>
      <c r="E12" s="3"/>
    </row>
    <row r="13" spans="1:56" ht="17.25" customHeight="1" x14ac:dyDescent="0.25">
      <c r="A13" s="46"/>
      <c r="B13" s="3"/>
      <c r="C13" s="1"/>
      <c r="D13" s="3"/>
      <c r="E13" s="3"/>
    </row>
    <row r="14" spans="1:56" ht="17.25" customHeight="1" x14ac:dyDescent="0.25">
      <c r="B14" s="19" t="s">
        <v>60</v>
      </c>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f>'HUD Income'!$C$13</f>
        <v>16480</v>
      </c>
      <c r="C16" s="1">
        <v>0.2</v>
      </c>
      <c r="D16" s="3">
        <f>'HUD Income'!$M$17</f>
        <v>617.5</v>
      </c>
      <c r="E16" s="3">
        <f t="shared" ref="E16:E19" si="12">B16*0.3/12</f>
        <v>412</v>
      </c>
      <c r="F16" s="3">
        <f>Rents!$E$80</f>
        <v>685</v>
      </c>
      <c r="G16" s="3">
        <f t="shared" ref="G16:G19" si="13">F16-E16</f>
        <v>273</v>
      </c>
      <c r="H16" s="17" t="s">
        <v>70</v>
      </c>
      <c r="I16" t="s">
        <v>71</v>
      </c>
      <c r="J16" s="42">
        <f>$F16*1.1</f>
        <v>753.50000000000011</v>
      </c>
      <c r="K16" s="42">
        <f>J16*1.1</f>
        <v>828.85000000000014</v>
      </c>
      <c r="L16" s="42">
        <f t="shared" ref="L16:S16" si="14">K16*1.1</f>
        <v>911.73500000000024</v>
      </c>
      <c r="M16" s="42">
        <f t="shared" si="14"/>
        <v>1002.9085000000003</v>
      </c>
      <c r="N16" s="42">
        <f t="shared" si="14"/>
        <v>1103.1993500000005</v>
      </c>
      <c r="O16" s="42">
        <f t="shared" si="14"/>
        <v>1213.5192850000008</v>
      </c>
      <c r="P16" s="42">
        <f t="shared" si="14"/>
        <v>1334.871213500001</v>
      </c>
      <c r="Q16" s="42">
        <f t="shared" si="14"/>
        <v>1468.3583348500013</v>
      </c>
      <c r="R16" s="42">
        <f t="shared" si="14"/>
        <v>1615.1941683350015</v>
      </c>
      <c r="S16" s="42">
        <f t="shared" si="14"/>
        <v>1776.7135851685018</v>
      </c>
      <c r="T16" s="42"/>
      <c r="U16" s="42">
        <f t="shared" ref="U16:AD19" si="15">(AR16*$U$4)/12</f>
        <v>422.29999999999995</v>
      </c>
      <c r="V16" s="42">
        <f t="shared" si="15"/>
        <v>432.85750000000002</v>
      </c>
      <c r="W16" s="42">
        <f t="shared" si="15"/>
        <v>443.6789374999999</v>
      </c>
      <c r="X16" s="42">
        <f t="shared" si="15"/>
        <v>454.77091093749982</v>
      </c>
      <c r="Y16" s="42">
        <f t="shared" si="15"/>
        <v>466.14018371093738</v>
      </c>
      <c r="Z16" s="42">
        <f t="shared" si="15"/>
        <v>477.79368830371072</v>
      </c>
      <c r="AA16" s="42">
        <f t="shared" si="15"/>
        <v>489.73853051130345</v>
      </c>
      <c r="AB16" s="42">
        <f t="shared" si="15"/>
        <v>501.98199377408599</v>
      </c>
      <c r="AC16" s="42">
        <f t="shared" si="15"/>
        <v>514.53154361843804</v>
      </c>
      <c r="AD16" s="42">
        <f t="shared" si="15"/>
        <v>527.39483220889895</v>
      </c>
      <c r="AE16" s="42"/>
      <c r="AF16" s="42"/>
      <c r="AG16" s="42">
        <f>J16-U16</f>
        <v>331.20000000000016</v>
      </c>
      <c r="AH16" s="42">
        <f t="shared" ref="AH16:AH19" si="16">K16-V16</f>
        <v>395.99250000000012</v>
      </c>
      <c r="AI16" s="42">
        <f t="shared" ref="AI16:AI19" si="17">L16-W16</f>
        <v>468.05606250000034</v>
      </c>
      <c r="AJ16" s="42">
        <f t="shared" ref="AJ16:AJ19" si="18">M16-X16</f>
        <v>548.13758906250052</v>
      </c>
      <c r="AK16" s="42">
        <f t="shared" ref="AK16:AK19" si="19">N16-Y16</f>
        <v>637.05916628906311</v>
      </c>
      <c r="AL16" s="42">
        <f t="shared" ref="AL16:AL19" si="20">O16-Z16</f>
        <v>735.72559669629004</v>
      </c>
      <c r="AM16" s="42">
        <f t="shared" ref="AM16:AM19" si="21">P16-AA16</f>
        <v>845.13268298869752</v>
      </c>
      <c r="AN16" s="42">
        <f t="shared" ref="AN16:AN19" si="22">Q16-AB16</f>
        <v>966.37634107591521</v>
      </c>
      <c r="AO16" s="42">
        <f t="shared" ref="AO16:AO19" si="23">R16-AC16</f>
        <v>1100.6626247165634</v>
      </c>
      <c r="AP16" s="42">
        <f t="shared" ref="AP16:AP19" si="24">S16-AD16</f>
        <v>1249.318752959603</v>
      </c>
      <c r="AQ16" s="42"/>
      <c r="AR16" s="42">
        <f>B16*$AR$3</f>
        <v>16892</v>
      </c>
      <c r="AS16" s="42">
        <f t="shared" ref="AS16:BA16" si="25">AR16*$AR$3</f>
        <v>17314.3</v>
      </c>
      <c r="AT16" s="42">
        <f t="shared" si="25"/>
        <v>17747.157499999998</v>
      </c>
      <c r="AU16" s="42">
        <f t="shared" si="25"/>
        <v>18190.836437499995</v>
      </c>
      <c r="AV16" s="42">
        <f t="shared" si="25"/>
        <v>18645.607348437494</v>
      </c>
      <c r="AW16" s="42">
        <f t="shared" si="25"/>
        <v>19111.747532148431</v>
      </c>
      <c r="AX16" s="42">
        <f t="shared" si="25"/>
        <v>19589.541220452138</v>
      </c>
      <c r="AY16" s="42">
        <f t="shared" si="25"/>
        <v>20079.27975096344</v>
      </c>
      <c r="AZ16" s="42">
        <f t="shared" si="25"/>
        <v>20581.261744737523</v>
      </c>
      <c r="BA16" s="42">
        <f t="shared" si="25"/>
        <v>21095.793288355959</v>
      </c>
    </row>
    <row r="17" spans="1:53" ht="17.25" customHeight="1" x14ac:dyDescent="0.25">
      <c r="A17" s="46"/>
      <c r="B17" s="3">
        <f>'HUD Income'!$C$17</f>
        <v>24700</v>
      </c>
      <c r="C17" s="1">
        <v>0.3</v>
      </c>
      <c r="D17" s="3">
        <f>'HUD Income'!$M$17</f>
        <v>617.5</v>
      </c>
      <c r="E17" s="3">
        <f t="shared" si="12"/>
        <v>617.5</v>
      </c>
      <c r="F17" s="3">
        <f>Rents!$E$80</f>
        <v>685</v>
      </c>
      <c r="G17" s="3">
        <f t="shared" si="13"/>
        <v>67.5</v>
      </c>
      <c r="H17" s="17" t="s">
        <v>70</v>
      </c>
      <c r="I17" t="s">
        <v>71</v>
      </c>
      <c r="J17" s="42">
        <f t="shared" ref="J17:J19" si="26">$F17*1.1</f>
        <v>753.50000000000011</v>
      </c>
      <c r="K17" s="42">
        <f t="shared" ref="K17:S17" si="27">J17*1.1</f>
        <v>828.85000000000014</v>
      </c>
      <c r="L17" s="42">
        <f t="shared" si="27"/>
        <v>911.73500000000024</v>
      </c>
      <c r="M17" s="42">
        <f t="shared" si="27"/>
        <v>1002.9085000000003</v>
      </c>
      <c r="N17" s="42">
        <f t="shared" si="27"/>
        <v>1103.1993500000005</v>
      </c>
      <c r="O17" s="42">
        <f t="shared" si="27"/>
        <v>1213.5192850000008</v>
      </c>
      <c r="P17" s="42">
        <f t="shared" si="27"/>
        <v>1334.871213500001</v>
      </c>
      <c r="Q17" s="42">
        <f t="shared" si="27"/>
        <v>1468.3583348500013</v>
      </c>
      <c r="R17" s="42">
        <f t="shared" si="27"/>
        <v>1615.1941683350015</v>
      </c>
      <c r="S17" s="42">
        <f t="shared" si="27"/>
        <v>1776.7135851685018</v>
      </c>
      <c r="T17" s="42"/>
      <c r="U17" s="42">
        <f t="shared" si="15"/>
        <v>632.93749999999989</v>
      </c>
      <c r="V17" s="42">
        <f t="shared" si="15"/>
        <v>648.76093749999984</v>
      </c>
      <c r="W17" s="42">
        <f t="shared" si="15"/>
        <v>664.97996093749975</v>
      </c>
      <c r="X17" s="42">
        <f t="shared" si="15"/>
        <v>681.60445996093722</v>
      </c>
      <c r="Y17" s="42">
        <f t="shared" si="15"/>
        <v>698.6445714599605</v>
      </c>
      <c r="Z17" s="42">
        <f t="shared" si="15"/>
        <v>716.11068574645958</v>
      </c>
      <c r="AA17" s="42">
        <f t="shared" si="15"/>
        <v>734.0134528901209</v>
      </c>
      <c r="AB17" s="42">
        <f t="shared" si="15"/>
        <v>752.36378921237383</v>
      </c>
      <c r="AC17" s="42">
        <f t="shared" si="15"/>
        <v>771.17288394268314</v>
      </c>
      <c r="AD17" s="42">
        <f t="shared" si="15"/>
        <v>790.45220604125007</v>
      </c>
      <c r="AE17" s="42"/>
      <c r="AF17" s="42"/>
      <c r="AG17" s="42">
        <f t="shared" ref="AG17:AG19" si="28">J17-U17</f>
        <v>120.56250000000023</v>
      </c>
      <c r="AH17" s="42">
        <f t="shared" si="16"/>
        <v>180.0890625000003</v>
      </c>
      <c r="AI17" s="42">
        <f t="shared" si="17"/>
        <v>246.75503906250049</v>
      </c>
      <c r="AJ17" s="42">
        <f t="shared" si="18"/>
        <v>321.30404003906312</v>
      </c>
      <c r="AK17" s="42">
        <f t="shared" si="19"/>
        <v>404.55477854004005</v>
      </c>
      <c r="AL17" s="42">
        <f t="shared" si="20"/>
        <v>497.40859925354118</v>
      </c>
      <c r="AM17" s="42">
        <f t="shared" si="21"/>
        <v>600.85776060988007</v>
      </c>
      <c r="AN17" s="42">
        <f t="shared" si="22"/>
        <v>715.99454563762743</v>
      </c>
      <c r="AO17" s="42">
        <f t="shared" si="23"/>
        <v>844.02128439231831</v>
      </c>
      <c r="AP17" s="42">
        <f t="shared" si="24"/>
        <v>986.26137912725176</v>
      </c>
      <c r="AQ17" s="42"/>
      <c r="AR17" s="42">
        <f>B17*$AR$3</f>
        <v>25317.499999999996</v>
      </c>
      <c r="AS17" s="42">
        <f t="shared" ref="AS17:BA17" si="29">AR17*$AR$3</f>
        <v>25950.437499999993</v>
      </c>
      <c r="AT17" s="42">
        <f t="shared" si="29"/>
        <v>26599.198437499992</v>
      </c>
      <c r="AU17" s="42">
        <f t="shared" si="29"/>
        <v>27264.178398437489</v>
      </c>
      <c r="AV17" s="42">
        <f t="shared" si="29"/>
        <v>27945.782858398423</v>
      </c>
      <c r="AW17" s="42">
        <f t="shared" si="29"/>
        <v>28644.42742985838</v>
      </c>
      <c r="AX17" s="42">
        <f t="shared" si="29"/>
        <v>29360.538115604839</v>
      </c>
      <c r="AY17" s="42">
        <f t="shared" si="29"/>
        <v>30094.551568494957</v>
      </c>
      <c r="AZ17" s="42">
        <f t="shared" si="29"/>
        <v>30846.915357707327</v>
      </c>
      <c r="BA17" s="42">
        <f t="shared" si="29"/>
        <v>31618.088241650006</v>
      </c>
    </row>
    <row r="18" spans="1:53" ht="17.25" customHeight="1" x14ac:dyDescent="0.25">
      <c r="A18" s="46"/>
      <c r="B18" s="3">
        <f>'HUD Income'!$C$21</f>
        <v>32960</v>
      </c>
      <c r="C18" s="1">
        <v>0.4</v>
      </c>
      <c r="D18" s="3">
        <f>'HUD Income'!$M$21</f>
        <v>824</v>
      </c>
      <c r="E18" s="3">
        <f t="shared" si="12"/>
        <v>824</v>
      </c>
      <c r="F18" s="3">
        <f>Rents!$E$80</f>
        <v>685</v>
      </c>
      <c r="G18" s="3">
        <f t="shared" si="13"/>
        <v>-139</v>
      </c>
      <c r="H18" s="17" t="s">
        <v>70</v>
      </c>
      <c r="I18" t="s">
        <v>71</v>
      </c>
      <c r="J18" s="42">
        <f t="shared" si="26"/>
        <v>753.50000000000011</v>
      </c>
      <c r="K18" s="42">
        <f t="shared" ref="K18:S18" si="30">J18*1.1</f>
        <v>828.85000000000014</v>
      </c>
      <c r="L18" s="42">
        <f t="shared" si="30"/>
        <v>911.73500000000024</v>
      </c>
      <c r="M18" s="42">
        <f t="shared" si="30"/>
        <v>1002.9085000000003</v>
      </c>
      <c r="N18" s="42">
        <f t="shared" si="30"/>
        <v>1103.1993500000005</v>
      </c>
      <c r="O18" s="42">
        <f t="shared" si="30"/>
        <v>1213.5192850000008</v>
      </c>
      <c r="P18" s="42">
        <f t="shared" si="30"/>
        <v>1334.871213500001</v>
      </c>
      <c r="Q18" s="42">
        <f t="shared" si="30"/>
        <v>1468.3583348500013</v>
      </c>
      <c r="R18" s="42">
        <f t="shared" si="30"/>
        <v>1615.1941683350015</v>
      </c>
      <c r="S18" s="42">
        <f t="shared" si="30"/>
        <v>1776.7135851685018</v>
      </c>
      <c r="T18" s="42"/>
      <c r="U18" s="42">
        <f t="shared" si="15"/>
        <v>844.59999999999991</v>
      </c>
      <c r="V18" s="42">
        <f t="shared" si="15"/>
        <v>865.71500000000003</v>
      </c>
      <c r="W18" s="42">
        <f t="shared" si="15"/>
        <v>887.35787499999981</v>
      </c>
      <c r="X18" s="42">
        <f t="shared" si="15"/>
        <v>909.54182187499964</v>
      </c>
      <c r="Y18" s="42">
        <f t="shared" si="15"/>
        <v>932.28036742187476</v>
      </c>
      <c r="Z18" s="42">
        <f t="shared" si="15"/>
        <v>955.58737660742145</v>
      </c>
      <c r="AA18" s="42">
        <f t="shared" si="15"/>
        <v>979.4770610226069</v>
      </c>
      <c r="AB18" s="42">
        <f t="shared" si="15"/>
        <v>1003.963987548172</v>
      </c>
      <c r="AC18" s="42">
        <f t="shared" si="15"/>
        <v>1029.0630872368761</v>
      </c>
      <c r="AD18" s="42">
        <f t="shared" si="15"/>
        <v>1054.7896644177979</v>
      </c>
      <c r="AE18" s="42"/>
      <c r="AF18" s="42"/>
      <c r="AG18" s="42">
        <f t="shared" si="28"/>
        <v>-91.099999999999795</v>
      </c>
      <c r="AH18" s="42">
        <f t="shared" si="16"/>
        <v>-36.864999999999895</v>
      </c>
      <c r="AI18" s="42">
        <f t="shared" si="17"/>
        <v>24.377125000000433</v>
      </c>
      <c r="AJ18" s="42">
        <f t="shared" si="18"/>
        <v>93.366678125000703</v>
      </c>
      <c r="AK18" s="42">
        <f t="shared" si="19"/>
        <v>170.91898257812579</v>
      </c>
      <c r="AL18" s="42">
        <f t="shared" si="20"/>
        <v>257.93190839257932</v>
      </c>
      <c r="AM18" s="42">
        <f t="shared" si="21"/>
        <v>355.39415247739407</v>
      </c>
      <c r="AN18" s="42">
        <f t="shared" si="22"/>
        <v>464.39434730182927</v>
      </c>
      <c r="AO18" s="42">
        <f t="shared" si="23"/>
        <v>586.13108109812538</v>
      </c>
      <c r="AP18" s="42">
        <f t="shared" si="24"/>
        <v>721.92392075070393</v>
      </c>
      <c r="AQ18" s="42"/>
      <c r="AR18" s="42">
        <f>B18*$AR$3</f>
        <v>33784</v>
      </c>
      <c r="AS18" s="42">
        <f t="shared" ref="AS18:BA18" si="31">AR18*$AR$3</f>
        <v>34628.6</v>
      </c>
      <c r="AT18" s="42">
        <f t="shared" si="31"/>
        <v>35494.314999999995</v>
      </c>
      <c r="AU18" s="42">
        <f t="shared" si="31"/>
        <v>36381.672874999989</v>
      </c>
      <c r="AV18" s="42">
        <f t="shared" si="31"/>
        <v>37291.214696874988</v>
      </c>
      <c r="AW18" s="42">
        <f t="shared" si="31"/>
        <v>38223.495064296862</v>
      </c>
      <c r="AX18" s="42">
        <f t="shared" si="31"/>
        <v>39179.082440904276</v>
      </c>
      <c r="AY18" s="42">
        <f t="shared" si="31"/>
        <v>40158.55950192688</v>
      </c>
      <c r="AZ18" s="42">
        <f t="shared" si="31"/>
        <v>41162.523489475047</v>
      </c>
      <c r="BA18" s="42">
        <f t="shared" si="31"/>
        <v>42191.586576711918</v>
      </c>
    </row>
    <row r="19" spans="1:53" ht="17.25" customHeight="1" x14ac:dyDescent="0.25">
      <c r="A19" s="46"/>
      <c r="B19" s="3">
        <f>'HUD Income'!$C$25</f>
        <v>41200</v>
      </c>
      <c r="C19" s="1">
        <v>0.5</v>
      </c>
      <c r="D19" s="3">
        <f>'HUD Income'!$M$25</f>
        <v>1030</v>
      </c>
      <c r="E19" s="3">
        <f t="shared" si="12"/>
        <v>1030</v>
      </c>
      <c r="F19" s="3">
        <f>Rents!$E$80</f>
        <v>685</v>
      </c>
      <c r="G19" s="3">
        <f t="shared" si="13"/>
        <v>-345</v>
      </c>
      <c r="H19" s="17" t="str">
        <f t="shared" ref="H19" si="32">IF(G19&gt;0,G19,"N/A")</f>
        <v>N/A</v>
      </c>
      <c r="I19" t="s">
        <v>71</v>
      </c>
      <c r="J19" s="42">
        <f t="shared" si="26"/>
        <v>753.50000000000011</v>
      </c>
      <c r="K19" s="42">
        <f t="shared" ref="K19:S19" si="33">J19*1.1</f>
        <v>828.85000000000014</v>
      </c>
      <c r="L19" s="42">
        <f t="shared" si="33"/>
        <v>911.73500000000024</v>
      </c>
      <c r="M19" s="42">
        <f t="shared" si="33"/>
        <v>1002.9085000000003</v>
      </c>
      <c r="N19" s="42">
        <f t="shared" si="33"/>
        <v>1103.1993500000005</v>
      </c>
      <c r="O19" s="42">
        <f t="shared" si="33"/>
        <v>1213.5192850000008</v>
      </c>
      <c r="P19" s="42">
        <f t="shared" si="33"/>
        <v>1334.871213500001</v>
      </c>
      <c r="Q19" s="42">
        <f t="shared" si="33"/>
        <v>1468.3583348500013</v>
      </c>
      <c r="R19" s="42">
        <f t="shared" si="33"/>
        <v>1615.1941683350015</v>
      </c>
      <c r="S19" s="42">
        <f t="shared" si="33"/>
        <v>1776.7135851685018</v>
      </c>
      <c r="T19" s="42"/>
      <c r="U19" s="42">
        <f t="shared" si="15"/>
        <v>1055.7499999999998</v>
      </c>
      <c r="V19" s="42">
        <f t="shared" si="15"/>
        <v>1082.1437499999995</v>
      </c>
      <c r="W19" s="42">
        <f t="shared" si="15"/>
        <v>1109.1973437499994</v>
      </c>
      <c r="X19" s="42">
        <f t="shared" si="15"/>
        <v>1136.9272773437494</v>
      </c>
      <c r="Y19" s="42">
        <f t="shared" si="15"/>
        <v>1165.3504592773431</v>
      </c>
      <c r="Z19" s="42">
        <f t="shared" si="15"/>
        <v>1194.4842207592767</v>
      </c>
      <c r="AA19" s="42">
        <f t="shared" si="15"/>
        <v>1224.3463262782584</v>
      </c>
      <c r="AB19" s="42">
        <f t="shared" si="15"/>
        <v>1254.9549844352148</v>
      </c>
      <c r="AC19" s="42">
        <f t="shared" si="15"/>
        <v>1286.328859046095</v>
      </c>
      <c r="AD19" s="42">
        <f t="shared" si="15"/>
        <v>1318.4870805222472</v>
      </c>
      <c r="AE19" s="42"/>
      <c r="AF19" s="42"/>
      <c r="AG19" s="42">
        <f t="shared" si="28"/>
        <v>-302.24999999999966</v>
      </c>
      <c r="AH19" s="42">
        <f t="shared" si="16"/>
        <v>-253.29374999999936</v>
      </c>
      <c r="AI19" s="42">
        <f t="shared" si="17"/>
        <v>-197.46234374999915</v>
      </c>
      <c r="AJ19" s="42">
        <f t="shared" si="18"/>
        <v>-134.01877734374909</v>
      </c>
      <c r="AK19" s="42">
        <f t="shared" si="19"/>
        <v>-62.151109277342584</v>
      </c>
      <c r="AL19" s="42">
        <f t="shared" si="20"/>
        <v>19.035064240724068</v>
      </c>
      <c r="AM19" s="42">
        <f t="shared" si="21"/>
        <v>110.52488722174257</v>
      </c>
      <c r="AN19" s="42">
        <f t="shared" si="22"/>
        <v>213.40335041478647</v>
      </c>
      <c r="AO19" s="42">
        <f t="shared" si="23"/>
        <v>328.86530928890647</v>
      </c>
      <c r="AP19" s="42">
        <f t="shared" si="24"/>
        <v>458.22650464625463</v>
      </c>
      <c r="AQ19" s="42"/>
      <c r="AR19" s="42">
        <f>B19*$AR$3</f>
        <v>42229.999999999993</v>
      </c>
      <c r="AS19" s="42">
        <f t="shared" ref="AS19:BA19" si="34">AR19*$AR$3</f>
        <v>43285.749999999985</v>
      </c>
      <c r="AT19" s="42">
        <f t="shared" si="34"/>
        <v>44367.893749999981</v>
      </c>
      <c r="AU19" s="42">
        <f t="shared" si="34"/>
        <v>45477.091093749979</v>
      </c>
      <c r="AV19" s="42">
        <f t="shared" si="34"/>
        <v>46614.018371093727</v>
      </c>
      <c r="AW19" s="42">
        <f t="shared" si="34"/>
        <v>47779.368830371066</v>
      </c>
      <c r="AX19" s="42">
        <f t="shared" si="34"/>
        <v>48973.85305113034</v>
      </c>
      <c r="AY19" s="42">
        <f t="shared" si="34"/>
        <v>50198.199377408593</v>
      </c>
      <c r="AZ19" s="42">
        <f t="shared" si="34"/>
        <v>51453.154361843801</v>
      </c>
      <c r="BA19" s="42">
        <f t="shared" si="34"/>
        <v>52739.483220889888</v>
      </c>
    </row>
    <row r="20" spans="1:53" ht="17.25" customHeight="1" x14ac:dyDescent="0.25">
      <c r="A20" s="46"/>
      <c r="B20" s="3"/>
      <c r="C20" s="1"/>
      <c r="D20" s="3"/>
      <c r="E20" s="3"/>
    </row>
    <row r="21" spans="1:53" ht="17.25" customHeight="1" x14ac:dyDescent="0.25">
      <c r="A21" s="46"/>
      <c r="B21" s="3"/>
      <c r="C21" s="1"/>
      <c r="D21" s="3"/>
      <c r="E21" s="3"/>
    </row>
    <row r="22" spans="1:53" ht="17.25" customHeight="1" x14ac:dyDescent="0.25">
      <c r="A22" s="46"/>
      <c r="B22" s="3"/>
      <c r="C22" s="1"/>
      <c r="D22" s="3"/>
      <c r="E22" s="3"/>
    </row>
    <row r="23" spans="1:53" ht="17.25" customHeight="1" x14ac:dyDescent="0.25">
      <c r="A23" s="46"/>
      <c r="B23" s="3"/>
      <c r="C23" s="1"/>
      <c r="D23" s="3"/>
      <c r="E23" s="3"/>
    </row>
    <row r="24" spans="1:53" ht="17.25" customHeight="1" x14ac:dyDescent="0.25">
      <c r="B24" s="19" t="s">
        <v>60</v>
      </c>
    </row>
    <row r="25" spans="1:53" s="19" customFormat="1" ht="17.25" customHeight="1" x14ac:dyDescent="0.25">
      <c r="B25" s="20" t="s">
        <v>0</v>
      </c>
      <c r="C25" s="20" t="s">
        <v>1</v>
      </c>
      <c r="D25" s="20" t="s">
        <v>3</v>
      </c>
      <c r="E25" s="20" t="s">
        <v>39</v>
      </c>
      <c r="F25" s="20" t="s">
        <v>2</v>
      </c>
      <c r="G25" s="20" t="s">
        <v>58</v>
      </c>
      <c r="H25" s="21" t="s">
        <v>38</v>
      </c>
      <c r="J25" s="30" t="s">
        <v>114</v>
      </c>
      <c r="K25" s="30" t="s">
        <v>104</v>
      </c>
      <c r="L25" s="30" t="s">
        <v>105</v>
      </c>
      <c r="M25" s="30" t="s">
        <v>106</v>
      </c>
      <c r="N25" s="30" t="s">
        <v>107</v>
      </c>
      <c r="O25" s="30" t="s">
        <v>108</v>
      </c>
      <c r="P25" s="30" t="s">
        <v>109</v>
      </c>
      <c r="Q25" s="30" t="s">
        <v>110</v>
      </c>
      <c r="R25" s="30" t="s">
        <v>111</v>
      </c>
      <c r="S25" s="30" t="s">
        <v>112</v>
      </c>
      <c r="U25" s="30" t="s">
        <v>114</v>
      </c>
      <c r="V25" s="30" t="s">
        <v>104</v>
      </c>
      <c r="W25" s="30" t="s">
        <v>105</v>
      </c>
      <c r="X25" s="30" t="s">
        <v>106</v>
      </c>
      <c r="Y25" s="30" t="s">
        <v>107</v>
      </c>
      <c r="Z25" s="30" t="s">
        <v>108</v>
      </c>
      <c r="AA25" s="30" t="s">
        <v>109</v>
      </c>
      <c r="AB25" s="30" t="s">
        <v>110</v>
      </c>
      <c r="AC25" s="30" t="s">
        <v>111</v>
      </c>
      <c r="AD25" s="30" t="s">
        <v>112</v>
      </c>
      <c r="AG25" s="30" t="s">
        <v>114</v>
      </c>
      <c r="AH25" s="30" t="s">
        <v>104</v>
      </c>
      <c r="AI25" s="30" t="s">
        <v>105</v>
      </c>
      <c r="AJ25" s="30" t="s">
        <v>106</v>
      </c>
      <c r="AK25" s="30" t="s">
        <v>107</v>
      </c>
      <c r="AL25" s="30" t="s">
        <v>108</v>
      </c>
      <c r="AM25" s="30" t="s">
        <v>109</v>
      </c>
      <c r="AN25" s="30" t="s">
        <v>110</v>
      </c>
      <c r="AO25" s="30" t="s">
        <v>111</v>
      </c>
      <c r="AP25" s="30" t="s">
        <v>112</v>
      </c>
      <c r="AR25" s="30" t="s">
        <v>114</v>
      </c>
      <c r="AS25" s="30" t="s">
        <v>104</v>
      </c>
      <c r="AT25" s="30" t="s">
        <v>105</v>
      </c>
      <c r="AU25" s="30" t="s">
        <v>106</v>
      </c>
      <c r="AV25" s="30" t="s">
        <v>107</v>
      </c>
      <c r="AW25" s="30" t="s">
        <v>108</v>
      </c>
      <c r="AX25" s="30" t="s">
        <v>109</v>
      </c>
      <c r="AY25" s="30" t="s">
        <v>110</v>
      </c>
      <c r="AZ25" s="30" t="s">
        <v>111</v>
      </c>
      <c r="BA25" s="30" t="s">
        <v>112</v>
      </c>
    </row>
    <row r="26" spans="1:53" ht="17.25" customHeight="1" x14ac:dyDescent="0.25">
      <c r="A26" s="46" t="s">
        <v>35</v>
      </c>
      <c r="B26" s="3">
        <f>'HUD Income'!$D$13</f>
        <v>18540</v>
      </c>
      <c r="C26" s="1">
        <v>0.2</v>
      </c>
      <c r="D26" s="3">
        <f>'HUD Income'!$N$17</f>
        <v>695.25</v>
      </c>
      <c r="E26" s="3">
        <f t="shared" ref="E26:E29" si="35">B26*0.3/12</f>
        <v>463.5</v>
      </c>
      <c r="F26" s="3">
        <f>Rents!$E$80</f>
        <v>685</v>
      </c>
      <c r="G26" s="3">
        <f t="shared" ref="G26:G29" si="36">F26-E26</f>
        <v>221.5</v>
      </c>
      <c r="H26" s="17" t="s">
        <v>70</v>
      </c>
      <c r="I26" t="s">
        <v>71</v>
      </c>
      <c r="J26" s="42">
        <f>$F26*1.1</f>
        <v>753.50000000000011</v>
      </c>
      <c r="K26" s="42">
        <f>J26*1.1</f>
        <v>828.85000000000014</v>
      </c>
      <c r="L26" s="42">
        <f t="shared" ref="L26:S26" si="37">K26*1.1</f>
        <v>911.73500000000024</v>
      </c>
      <c r="M26" s="42">
        <f t="shared" si="37"/>
        <v>1002.9085000000003</v>
      </c>
      <c r="N26" s="42">
        <f t="shared" si="37"/>
        <v>1103.1993500000005</v>
      </c>
      <c r="O26" s="42">
        <f t="shared" si="37"/>
        <v>1213.5192850000008</v>
      </c>
      <c r="P26" s="42">
        <f t="shared" si="37"/>
        <v>1334.871213500001</v>
      </c>
      <c r="Q26" s="42">
        <f t="shared" si="37"/>
        <v>1468.3583348500013</v>
      </c>
      <c r="R26" s="42">
        <f t="shared" si="37"/>
        <v>1615.1941683350015</v>
      </c>
      <c r="S26" s="42">
        <f t="shared" si="37"/>
        <v>1776.7135851685018</v>
      </c>
      <c r="T26" s="42"/>
      <c r="U26" s="42">
        <f t="shared" ref="U26:AD29" si="38">(AR26*$U$4)/12</f>
        <v>475.08750000000003</v>
      </c>
      <c r="V26" s="42">
        <f t="shared" si="38"/>
        <v>486.96468749999991</v>
      </c>
      <c r="W26" s="42">
        <f t="shared" si="38"/>
        <v>499.13880468749994</v>
      </c>
      <c r="X26" s="42">
        <f t="shared" si="38"/>
        <v>511.61727480468744</v>
      </c>
      <c r="Y26" s="42">
        <f t="shared" si="38"/>
        <v>524.40770667480456</v>
      </c>
      <c r="Z26" s="42">
        <f t="shared" si="38"/>
        <v>537.51789934167459</v>
      </c>
      <c r="AA26" s="42">
        <f t="shared" si="38"/>
        <v>550.95584682521644</v>
      </c>
      <c r="AB26" s="42">
        <f t="shared" si="38"/>
        <v>564.72974299584678</v>
      </c>
      <c r="AC26" s="42">
        <f t="shared" si="38"/>
        <v>578.84798657074293</v>
      </c>
      <c r="AD26" s="42">
        <f t="shared" si="38"/>
        <v>593.31918623501144</v>
      </c>
      <c r="AE26" s="42"/>
      <c r="AF26" s="42"/>
      <c r="AG26" s="42">
        <f>J26-U26</f>
        <v>278.41250000000008</v>
      </c>
      <c r="AH26" s="42">
        <f t="shared" ref="AH26:AH29" si="39">K26-V26</f>
        <v>341.88531250000023</v>
      </c>
      <c r="AI26" s="42">
        <f t="shared" ref="AI26:AI29" si="40">L26-W26</f>
        <v>412.5961953125003</v>
      </c>
      <c r="AJ26" s="42">
        <f t="shared" ref="AJ26:AJ29" si="41">M26-X26</f>
        <v>491.2912251953129</v>
      </c>
      <c r="AK26" s="42">
        <f t="shared" ref="AK26:AK29" si="42">N26-Y26</f>
        <v>578.79164332519599</v>
      </c>
      <c r="AL26" s="42">
        <f t="shared" ref="AL26:AL29" si="43">O26-Z26</f>
        <v>676.00138565832617</v>
      </c>
      <c r="AM26" s="42">
        <f t="shared" ref="AM26:AM29" si="44">P26-AA26</f>
        <v>783.91536667478454</v>
      </c>
      <c r="AN26" s="42">
        <f t="shared" ref="AN26:AN29" si="45">Q26-AB26</f>
        <v>903.62859185415448</v>
      </c>
      <c r="AO26" s="42">
        <f t="shared" ref="AO26:AO29" si="46">R26-AC26</f>
        <v>1036.3461817642585</v>
      </c>
      <c r="AP26" s="42">
        <f t="shared" ref="AP26:AP29" si="47">S26-AD26</f>
        <v>1183.3943989334903</v>
      </c>
      <c r="AQ26" s="42"/>
      <c r="AR26" s="42">
        <f>B26*$AR$3</f>
        <v>19003.5</v>
      </c>
      <c r="AS26" s="42">
        <f t="shared" ref="AS26:BA26" si="48">AR26*$AR$3</f>
        <v>19478.587499999998</v>
      </c>
      <c r="AT26" s="42">
        <f t="shared" si="48"/>
        <v>19965.552187499998</v>
      </c>
      <c r="AU26" s="42">
        <f t="shared" si="48"/>
        <v>20464.690992187498</v>
      </c>
      <c r="AV26" s="42">
        <f t="shared" si="48"/>
        <v>20976.308266992182</v>
      </c>
      <c r="AW26" s="42">
        <f t="shared" si="48"/>
        <v>21500.715973666986</v>
      </c>
      <c r="AX26" s="42">
        <f t="shared" si="48"/>
        <v>22038.233873008659</v>
      </c>
      <c r="AY26" s="42">
        <f t="shared" si="48"/>
        <v>22589.189719833874</v>
      </c>
      <c r="AZ26" s="42">
        <f t="shared" si="48"/>
        <v>23153.919462829719</v>
      </c>
      <c r="BA26" s="42">
        <f t="shared" si="48"/>
        <v>23732.76744940046</v>
      </c>
    </row>
    <row r="27" spans="1:53" ht="17.25" customHeight="1" x14ac:dyDescent="0.25">
      <c r="A27" s="46"/>
      <c r="B27" s="3">
        <f>'HUD Income'!$D$17</f>
        <v>27810</v>
      </c>
      <c r="C27" s="1">
        <v>0.3</v>
      </c>
      <c r="D27" s="3">
        <f>'HUD Income'!$N$17</f>
        <v>695.25</v>
      </c>
      <c r="E27" s="3">
        <f t="shared" si="35"/>
        <v>695.25</v>
      </c>
      <c r="F27" s="3">
        <f>Rents!$E$80</f>
        <v>685</v>
      </c>
      <c r="G27" s="3">
        <f t="shared" si="36"/>
        <v>-10.25</v>
      </c>
      <c r="H27" s="17" t="s">
        <v>70</v>
      </c>
      <c r="I27" t="s">
        <v>71</v>
      </c>
      <c r="J27" s="42">
        <f t="shared" ref="J27:J29" si="49">$F27*1.1</f>
        <v>753.50000000000011</v>
      </c>
      <c r="K27" s="42">
        <f t="shared" ref="K27:S27" si="50">J27*1.1</f>
        <v>828.85000000000014</v>
      </c>
      <c r="L27" s="42">
        <f t="shared" si="50"/>
        <v>911.73500000000024</v>
      </c>
      <c r="M27" s="42">
        <f t="shared" si="50"/>
        <v>1002.9085000000003</v>
      </c>
      <c r="N27" s="42">
        <f t="shared" si="50"/>
        <v>1103.1993500000005</v>
      </c>
      <c r="O27" s="42">
        <f t="shared" si="50"/>
        <v>1213.5192850000008</v>
      </c>
      <c r="P27" s="42">
        <f t="shared" si="50"/>
        <v>1334.871213500001</v>
      </c>
      <c r="Q27" s="42">
        <f t="shared" si="50"/>
        <v>1468.3583348500013</v>
      </c>
      <c r="R27" s="42">
        <f t="shared" si="50"/>
        <v>1615.1941683350015</v>
      </c>
      <c r="S27" s="42">
        <f t="shared" si="50"/>
        <v>1776.7135851685018</v>
      </c>
      <c r="T27" s="42"/>
      <c r="U27" s="42">
        <f t="shared" si="38"/>
        <v>712.63124999999991</v>
      </c>
      <c r="V27" s="42">
        <f t="shared" si="38"/>
        <v>730.44703124999978</v>
      </c>
      <c r="W27" s="42">
        <f t="shared" si="38"/>
        <v>748.7082070312498</v>
      </c>
      <c r="X27" s="42">
        <f t="shared" si="38"/>
        <v>767.42591220703105</v>
      </c>
      <c r="Y27" s="42">
        <f t="shared" si="38"/>
        <v>786.61156001220661</v>
      </c>
      <c r="Z27" s="42">
        <f t="shared" si="38"/>
        <v>806.27684901251178</v>
      </c>
      <c r="AA27" s="42">
        <f t="shared" si="38"/>
        <v>826.43377023782443</v>
      </c>
      <c r="AB27" s="42">
        <f t="shared" si="38"/>
        <v>847.09461449376988</v>
      </c>
      <c r="AC27" s="42">
        <f t="shared" si="38"/>
        <v>868.27197985611417</v>
      </c>
      <c r="AD27" s="42">
        <f t="shared" si="38"/>
        <v>889.97877935251688</v>
      </c>
      <c r="AE27" s="42"/>
      <c r="AF27" s="42"/>
      <c r="AG27" s="42">
        <f t="shared" ref="AG27:AG29" si="51">J27-U27</f>
        <v>40.868750000000205</v>
      </c>
      <c r="AH27" s="42">
        <f t="shared" si="39"/>
        <v>98.402968750000355</v>
      </c>
      <c r="AI27" s="42">
        <f t="shared" si="40"/>
        <v>163.02679296875044</v>
      </c>
      <c r="AJ27" s="42">
        <f t="shared" si="41"/>
        <v>235.4825877929693</v>
      </c>
      <c r="AK27" s="42">
        <f t="shared" si="42"/>
        <v>316.58778998779394</v>
      </c>
      <c r="AL27" s="42">
        <f t="shared" si="43"/>
        <v>407.24243598748899</v>
      </c>
      <c r="AM27" s="42">
        <f t="shared" si="44"/>
        <v>508.43744326217654</v>
      </c>
      <c r="AN27" s="42">
        <f t="shared" si="45"/>
        <v>621.26372035623137</v>
      </c>
      <c r="AO27" s="42">
        <f t="shared" si="46"/>
        <v>746.92218847888728</v>
      </c>
      <c r="AP27" s="42">
        <f t="shared" si="47"/>
        <v>886.73480581598494</v>
      </c>
      <c r="AQ27" s="42"/>
      <c r="AR27" s="42">
        <f>B27*$AR$3</f>
        <v>28505.249999999996</v>
      </c>
      <c r="AS27" s="42">
        <f t="shared" ref="AS27:BA27" si="52">AR27*$AR$3</f>
        <v>29217.881249999995</v>
      </c>
      <c r="AT27" s="42">
        <f t="shared" si="52"/>
        <v>29948.328281249993</v>
      </c>
      <c r="AU27" s="42">
        <f t="shared" si="52"/>
        <v>30697.036488281239</v>
      </c>
      <c r="AV27" s="42">
        <f t="shared" si="52"/>
        <v>31464.462400488268</v>
      </c>
      <c r="AW27" s="42">
        <f t="shared" si="52"/>
        <v>32251.073960500471</v>
      </c>
      <c r="AX27" s="42">
        <f t="shared" si="52"/>
        <v>33057.35080951298</v>
      </c>
      <c r="AY27" s="42">
        <f t="shared" si="52"/>
        <v>33883.784579750798</v>
      </c>
      <c r="AZ27" s="42">
        <f t="shared" si="52"/>
        <v>34730.879194244568</v>
      </c>
      <c r="BA27" s="42">
        <f t="shared" si="52"/>
        <v>35599.151174100676</v>
      </c>
    </row>
    <row r="28" spans="1:53" ht="17.25" customHeight="1" x14ac:dyDescent="0.25">
      <c r="A28" s="46"/>
      <c r="B28" s="3">
        <f>'HUD Income'!$D$21</f>
        <v>37080</v>
      </c>
      <c r="C28" s="1">
        <v>0.4</v>
      </c>
      <c r="D28" s="3">
        <f>'HUD Income'!$N$21</f>
        <v>927</v>
      </c>
      <c r="E28" s="3">
        <f t="shared" si="35"/>
        <v>927</v>
      </c>
      <c r="F28" s="3">
        <f>Rents!$E$80</f>
        <v>685</v>
      </c>
      <c r="G28" s="3">
        <f t="shared" si="36"/>
        <v>-242</v>
      </c>
      <c r="H28" s="17" t="s">
        <v>70</v>
      </c>
      <c r="I28" t="s">
        <v>71</v>
      </c>
      <c r="J28" s="42">
        <f t="shared" si="49"/>
        <v>753.50000000000011</v>
      </c>
      <c r="K28" s="42">
        <f t="shared" ref="K28:S28" si="53">J28*1.1</f>
        <v>828.85000000000014</v>
      </c>
      <c r="L28" s="42">
        <f t="shared" si="53"/>
        <v>911.73500000000024</v>
      </c>
      <c r="M28" s="42">
        <f t="shared" si="53"/>
        <v>1002.9085000000003</v>
      </c>
      <c r="N28" s="42">
        <f t="shared" si="53"/>
        <v>1103.1993500000005</v>
      </c>
      <c r="O28" s="42">
        <f t="shared" si="53"/>
        <v>1213.5192850000008</v>
      </c>
      <c r="P28" s="42">
        <f t="shared" si="53"/>
        <v>1334.871213500001</v>
      </c>
      <c r="Q28" s="42">
        <f t="shared" si="53"/>
        <v>1468.3583348500013</v>
      </c>
      <c r="R28" s="42">
        <f t="shared" si="53"/>
        <v>1615.1941683350015</v>
      </c>
      <c r="S28" s="42">
        <f t="shared" si="53"/>
        <v>1776.7135851685018</v>
      </c>
      <c r="T28" s="42"/>
      <c r="U28" s="42">
        <f t="shared" si="38"/>
        <v>950.17500000000007</v>
      </c>
      <c r="V28" s="42">
        <f t="shared" si="38"/>
        <v>973.92937499999982</v>
      </c>
      <c r="W28" s="42">
        <f t="shared" si="38"/>
        <v>998.27760937499988</v>
      </c>
      <c r="X28" s="42">
        <f t="shared" si="38"/>
        <v>1023.2345496093749</v>
      </c>
      <c r="Y28" s="42">
        <f t="shared" si="38"/>
        <v>1048.8154133496091</v>
      </c>
      <c r="Z28" s="42">
        <f t="shared" si="38"/>
        <v>1075.0357986833492</v>
      </c>
      <c r="AA28" s="42">
        <f t="shared" si="38"/>
        <v>1101.9116936504329</v>
      </c>
      <c r="AB28" s="42">
        <f t="shared" si="38"/>
        <v>1129.4594859916936</v>
      </c>
      <c r="AC28" s="42">
        <f t="shared" si="38"/>
        <v>1157.6959731414859</v>
      </c>
      <c r="AD28" s="42">
        <f t="shared" si="38"/>
        <v>1186.6383724700229</v>
      </c>
      <c r="AE28" s="42"/>
      <c r="AF28" s="42"/>
      <c r="AG28" s="42">
        <f t="shared" si="51"/>
        <v>-196.67499999999995</v>
      </c>
      <c r="AH28" s="42">
        <f t="shared" si="39"/>
        <v>-145.07937499999969</v>
      </c>
      <c r="AI28" s="42">
        <f t="shared" si="40"/>
        <v>-86.542609374999643</v>
      </c>
      <c r="AJ28" s="42">
        <f t="shared" si="41"/>
        <v>-20.326049609374536</v>
      </c>
      <c r="AK28" s="42">
        <f t="shared" si="42"/>
        <v>54.383936650391433</v>
      </c>
      <c r="AL28" s="42">
        <f t="shared" si="43"/>
        <v>138.48348631665158</v>
      </c>
      <c r="AM28" s="42">
        <f t="shared" si="44"/>
        <v>232.9595198495681</v>
      </c>
      <c r="AN28" s="42">
        <f t="shared" si="45"/>
        <v>338.8988488583077</v>
      </c>
      <c r="AO28" s="42">
        <f t="shared" si="46"/>
        <v>457.49819519351558</v>
      </c>
      <c r="AP28" s="42">
        <f t="shared" si="47"/>
        <v>590.07521269847894</v>
      </c>
      <c r="AQ28" s="42"/>
      <c r="AR28" s="42">
        <f>B28*$AR$3</f>
        <v>38007</v>
      </c>
      <c r="AS28" s="42">
        <f t="shared" ref="AS28:BA28" si="54">AR28*$AR$3</f>
        <v>38957.174999999996</v>
      </c>
      <c r="AT28" s="42">
        <f t="shared" si="54"/>
        <v>39931.104374999995</v>
      </c>
      <c r="AU28" s="42">
        <f t="shared" si="54"/>
        <v>40929.381984374995</v>
      </c>
      <c r="AV28" s="42">
        <f t="shared" si="54"/>
        <v>41952.616533984365</v>
      </c>
      <c r="AW28" s="42">
        <f t="shared" si="54"/>
        <v>43001.431947333971</v>
      </c>
      <c r="AX28" s="42">
        <f t="shared" si="54"/>
        <v>44076.467746017319</v>
      </c>
      <c r="AY28" s="42">
        <f t="shared" si="54"/>
        <v>45178.379439667748</v>
      </c>
      <c r="AZ28" s="42">
        <f t="shared" si="54"/>
        <v>46307.838925659438</v>
      </c>
      <c r="BA28" s="42">
        <f t="shared" si="54"/>
        <v>47465.534898800921</v>
      </c>
    </row>
    <row r="29" spans="1:53" ht="17.25" customHeight="1" x14ac:dyDescent="0.25">
      <c r="A29" s="46"/>
      <c r="B29" s="3">
        <f>'HUD Income'!$D$25</f>
        <v>46350</v>
      </c>
      <c r="C29" s="1">
        <v>0.5</v>
      </c>
      <c r="D29" s="3">
        <f>'HUD Income'!$N$25</f>
        <v>1158.75</v>
      </c>
      <c r="E29" s="3">
        <f t="shared" si="35"/>
        <v>1158.75</v>
      </c>
      <c r="F29" s="3">
        <f>Rents!$E$80</f>
        <v>685</v>
      </c>
      <c r="G29" s="3">
        <f t="shared" si="36"/>
        <v>-473.75</v>
      </c>
      <c r="H29" s="17" t="str">
        <f t="shared" ref="H29" si="55">IF(G29&gt;0,G29,"N/A")</f>
        <v>N/A</v>
      </c>
      <c r="I29" t="s">
        <v>71</v>
      </c>
      <c r="J29" s="42">
        <f t="shared" si="49"/>
        <v>753.50000000000011</v>
      </c>
      <c r="K29" s="42">
        <f t="shared" ref="K29:S29" si="56">J29*1.1</f>
        <v>828.85000000000014</v>
      </c>
      <c r="L29" s="42">
        <f t="shared" si="56"/>
        <v>911.73500000000024</v>
      </c>
      <c r="M29" s="42">
        <f t="shared" si="56"/>
        <v>1002.9085000000003</v>
      </c>
      <c r="N29" s="42">
        <f t="shared" si="56"/>
        <v>1103.1993500000005</v>
      </c>
      <c r="O29" s="42">
        <f t="shared" si="56"/>
        <v>1213.5192850000008</v>
      </c>
      <c r="P29" s="42">
        <f t="shared" si="56"/>
        <v>1334.871213500001</v>
      </c>
      <c r="Q29" s="42">
        <f t="shared" si="56"/>
        <v>1468.3583348500013</v>
      </c>
      <c r="R29" s="42">
        <f t="shared" si="56"/>
        <v>1615.1941683350015</v>
      </c>
      <c r="S29" s="42">
        <f t="shared" si="56"/>
        <v>1776.7135851685018</v>
      </c>
      <c r="T29" s="42"/>
      <c r="U29" s="42">
        <f t="shared" si="38"/>
        <v>1187.7187499999998</v>
      </c>
      <c r="V29" s="42">
        <f t="shared" si="38"/>
        <v>1217.4117187499996</v>
      </c>
      <c r="W29" s="42">
        <f t="shared" si="38"/>
        <v>1247.8470117187494</v>
      </c>
      <c r="X29" s="42">
        <f t="shared" si="38"/>
        <v>1279.0431870117181</v>
      </c>
      <c r="Y29" s="42">
        <f t="shared" si="38"/>
        <v>1311.0192666870109</v>
      </c>
      <c r="Z29" s="42">
        <f t="shared" si="38"/>
        <v>1343.7947483541861</v>
      </c>
      <c r="AA29" s="42">
        <f t="shared" si="38"/>
        <v>1377.3896170630405</v>
      </c>
      <c r="AB29" s="42">
        <f t="shared" si="38"/>
        <v>1411.8243574896167</v>
      </c>
      <c r="AC29" s="42">
        <f t="shared" si="38"/>
        <v>1447.1199664268568</v>
      </c>
      <c r="AD29" s="42">
        <f t="shared" si="38"/>
        <v>1483.2979655875279</v>
      </c>
      <c r="AE29" s="42"/>
      <c r="AF29" s="42"/>
      <c r="AG29" s="42">
        <f t="shared" si="51"/>
        <v>-434.21874999999966</v>
      </c>
      <c r="AH29" s="42">
        <f t="shared" si="39"/>
        <v>-388.5617187499995</v>
      </c>
      <c r="AI29" s="42">
        <f t="shared" si="40"/>
        <v>-336.11201171874916</v>
      </c>
      <c r="AJ29" s="42">
        <f t="shared" si="41"/>
        <v>-276.1346870117178</v>
      </c>
      <c r="AK29" s="42">
        <f t="shared" si="42"/>
        <v>-207.81991668701039</v>
      </c>
      <c r="AL29" s="42">
        <f t="shared" si="43"/>
        <v>-130.27546335418538</v>
      </c>
      <c r="AM29" s="42">
        <f t="shared" si="44"/>
        <v>-42.518403563039556</v>
      </c>
      <c r="AN29" s="42">
        <f t="shared" si="45"/>
        <v>56.533977360384597</v>
      </c>
      <c r="AO29" s="42">
        <f t="shared" si="46"/>
        <v>168.07420190814469</v>
      </c>
      <c r="AP29" s="42">
        <f t="shared" si="47"/>
        <v>293.41561958097395</v>
      </c>
      <c r="AQ29" s="42"/>
      <c r="AR29" s="42">
        <f>B29*$AR$3</f>
        <v>47508.749999999993</v>
      </c>
      <c r="AS29" s="42">
        <f t="shared" ref="AS29:BA29" si="57">AR29*$AR$3</f>
        <v>48696.468749999985</v>
      </c>
      <c r="AT29" s="42">
        <f t="shared" si="57"/>
        <v>49913.88046874998</v>
      </c>
      <c r="AU29" s="42">
        <f t="shared" si="57"/>
        <v>51161.727480468726</v>
      </c>
      <c r="AV29" s="42">
        <f t="shared" si="57"/>
        <v>52440.770667480443</v>
      </c>
      <c r="AW29" s="42">
        <f t="shared" si="57"/>
        <v>53751.789934167449</v>
      </c>
      <c r="AX29" s="42">
        <f t="shared" si="57"/>
        <v>55095.584682521629</v>
      </c>
      <c r="AY29" s="42">
        <f t="shared" si="57"/>
        <v>56472.974299584661</v>
      </c>
      <c r="AZ29" s="42">
        <f t="shared" si="57"/>
        <v>57884.798657074272</v>
      </c>
      <c r="BA29" s="42">
        <f t="shared" si="57"/>
        <v>59331.918623501122</v>
      </c>
    </row>
    <row r="30" spans="1:53" ht="17.25" customHeight="1" x14ac:dyDescent="0.25">
      <c r="A30" s="46"/>
      <c r="B30" s="3"/>
      <c r="C30" s="1"/>
      <c r="D30" s="3"/>
      <c r="E30" s="3"/>
    </row>
    <row r="31" spans="1:53" ht="17.25" customHeight="1" x14ac:dyDescent="0.25">
      <c r="A31" s="46"/>
      <c r="B31" s="3"/>
      <c r="C31" s="1"/>
      <c r="D31" s="3"/>
      <c r="E31" s="3"/>
    </row>
    <row r="32" spans="1:53" ht="17.25" customHeight="1" x14ac:dyDescent="0.25">
      <c r="A32" s="46"/>
      <c r="B32" s="3"/>
      <c r="C32" s="1"/>
      <c r="D32" s="3"/>
      <c r="E32" s="3"/>
    </row>
    <row r="33" spans="1:53" ht="17.25" customHeight="1" x14ac:dyDescent="0.25">
      <c r="A33" s="46"/>
      <c r="B33" s="3"/>
      <c r="C33" s="1"/>
      <c r="D33" s="3"/>
      <c r="E33" s="3"/>
    </row>
    <row r="34" spans="1:53" ht="17.25" customHeight="1" x14ac:dyDescent="0.25">
      <c r="B34" s="19" t="s">
        <v>60</v>
      </c>
    </row>
    <row r="35" spans="1:53" s="19" customFormat="1" ht="17.25" customHeight="1" x14ac:dyDescent="0.25">
      <c r="B35" s="20" t="s">
        <v>0</v>
      </c>
      <c r="C35" s="20" t="s">
        <v>1</v>
      </c>
      <c r="D35" s="20" t="s">
        <v>3</v>
      </c>
      <c r="E35" s="20" t="s">
        <v>39</v>
      </c>
      <c r="F35" s="20" t="s">
        <v>2</v>
      </c>
      <c r="G35" s="20" t="s">
        <v>58</v>
      </c>
      <c r="H35" s="21" t="s">
        <v>38</v>
      </c>
      <c r="J35" s="30" t="s">
        <v>114</v>
      </c>
      <c r="K35" s="30" t="s">
        <v>104</v>
      </c>
      <c r="L35" s="30" t="s">
        <v>105</v>
      </c>
      <c r="M35" s="30" t="s">
        <v>106</v>
      </c>
      <c r="N35" s="30" t="s">
        <v>107</v>
      </c>
      <c r="O35" s="30" t="s">
        <v>108</v>
      </c>
      <c r="P35" s="30" t="s">
        <v>109</v>
      </c>
      <c r="Q35" s="30" t="s">
        <v>110</v>
      </c>
      <c r="R35" s="30" t="s">
        <v>111</v>
      </c>
      <c r="S35" s="30" t="s">
        <v>112</v>
      </c>
      <c r="U35" s="30" t="s">
        <v>114</v>
      </c>
      <c r="V35" s="30" t="s">
        <v>104</v>
      </c>
      <c r="W35" s="30" t="s">
        <v>105</v>
      </c>
      <c r="X35" s="30" t="s">
        <v>106</v>
      </c>
      <c r="Y35" s="30" t="s">
        <v>107</v>
      </c>
      <c r="Z35" s="30" t="s">
        <v>108</v>
      </c>
      <c r="AA35" s="30" t="s">
        <v>109</v>
      </c>
      <c r="AB35" s="30" t="s">
        <v>110</v>
      </c>
      <c r="AC35" s="30" t="s">
        <v>111</v>
      </c>
      <c r="AD35" s="30" t="s">
        <v>112</v>
      </c>
      <c r="AG35" s="30" t="s">
        <v>114</v>
      </c>
      <c r="AH35" s="30" t="s">
        <v>104</v>
      </c>
      <c r="AI35" s="30" t="s">
        <v>105</v>
      </c>
      <c r="AJ35" s="30" t="s">
        <v>106</v>
      </c>
      <c r="AK35" s="30" t="s">
        <v>107</v>
      </c>
      <c r="AL35" s="30" t="s">
        <v>108</v>
      </c>
      <c r="AM35" s="30" t="s">
        <v>109</v>
      </c>
      <c r="AN35" s="30" t="s">
        <v>110</v>
      </c>
      <c r="AO35" s="30" t="s">
        <v>111</v>
      </c>
      <c r="AP35" s="30" t="s">
        <v>112</v>
      </c>
      <c r="AR35" s="30" t="s">
        <v>114</v>
      </c>
      <c r="AS35" s="30" t="s">
        <v>104</v>
      </c>
      <c r="AT35" s="30" t="s">
        <v>105</v>
      </c>
      <c r="AU35" s="30" t="s">
        <v>106</v>
      </c>
      <c r="AV35" s="30" t="s">
        <v>107</v>
      </c>
      <c r="AW35" s="30" t="s">
        <v>108</v>
      </c>
      <c r="AX35" s="30" t="s">
        <v>109</v>
      </c>
      <c r="AY35" s="30" t="s">
        <v>110</v>
      </c>
      <c r="AZ35" s="30" t="s">
        <v>111</v>
      </c>
      <c r="BA35" s="30" t="s">
        <v>112</v>
      </c>
    </row>
    <row r="36" spans="1:53" ht="17.25" customHeight="1" x14ac:dyDescent="0.25">
      <c r="A36" s="46" t="s">
        <v>36</v>
      </c>
      <c r="B36" s="3">
        <f>'HUD Income'!$E$13</f>
        <v>20600</v>
      </c>
      <c r="C36" s="1">
        <v>0.2</v>
      </c>
      <c r="D36" s="3">
        <f>'HUD Income'!$O$17</f>
        <v>772.5</v>
      </c>
      <c r="E36" s="3">
        <f t="shared" ref="E36:E39" si="58">B36*0.3/12</f>
        <v>515</v>
      </c>
      <c r="F36" s="3">
        <f>Rents!$E$80</f>
        <v>685</v>
      </c>
      <c r="G36" s="3">
        <f t="shared" ref="G36:G39" si="59">F36-E36</f>
        <v>170</v>
      </c>
      <c r="H36" s="17" t="s">
        <v>70</v>
      </c>
      <c r="I36" t="s">
        <v>71</v>
      </c>
      <c r="J36" s="42">
        <f>$F36*1.1</f>
        <v>753.50000000000011</v>
      </c>
      <c r="K36" s="42">
        <f>J36*1.1</f>
        <v>828.85000000000014</v>
      </c>
      <c r="L36" s="42">
        <f t="shared" ref="L36:S36" si="60">K36*1.1</f>
        <v>911.73500000000024</v>
      </c>
      <c r="M36" s="42">
        <f t="shared" si="60"/>
        <v>1002.9085000000003</v>
      </c>
      <c r="N36" s="42">
        <f t="shared" si="60"/>
        <v>1103.1993500000005</v>
      </c>
      <c r="O36" s="42">
        <f t="shared" si="60"/>
        <v>1213.5192850000008</v>
      </c>
      <c r="P36" s="42">
        <f t="shared" si="60"/>
        <v>1334.871213500001</v>
      </c>
      <c r="Q36" s="42">
        <f t="shared" si="60"/>
        <v>1468.3583348500013</v>
      </c>
      <c r="R36" s="42">
        <f t="shared" si="60"/>
        <v>1615.1941683350015</v>
      </c>
      <c r="S36" s="42">
        <f t="shared" si="60"/>
        <v>1776.7135851685018</v>
      </c>
      <c r="T36" s="42"/>
      <c r="U36" s="42">
        <f t="shared" ref="U36:AD39" si="61">(AR36*$U$4)/12</f>
        <v>527.87499999999989</v>
      </c>
      <c r="V36" s="42">
        <f t="shared" si="61"/>
        <v>541.07187499999975</v>
      </c>
      <c r="W36" s="42">
        <f t="shared" si="61"/>
        <v>554.5986718749997</v>
      </c>
      <c r="X36" s="42">
        <f t="shared" si="61"/>
        <v>568.46363867187472</v>
      </c>
      <c r="Y36" s="42">
        <f t="shared" si="61"/>
        <v>582.67522963867157</v>
      </c>
      <c r="Z36" s="42">
        <f t="shared" si="61"/>
        <v>597.24211037963835</v>
      </c>
      <c r="AA36" s="42">
        <f t="shared" si="61"/>
        <v>612.1731631391292</v>
      </c>
      <c r="AB36" s="42">
        <f t="shared" si="61"/>
        <v>627.47749221760739</v>
      </c>
      <c r="AC36" s="42">
        <f t="shared" si="61"/>
        <v>643.16442952304749</v>
      </c>
      <c r="AD36" s="42">
        <f t="shared" si="61"/>
        <v>659.2435402611236</v>
      </c>
      <c r="AE36" s="42"/>
      <c r="AF36" s="42"/>
      <c r="AG36" s="42">
        <f>J36-U36</f>
        <v>225.62500000000023</v>
      </c>
      <c r="AH36" s="42">
        <f t="shared" ref="AH36:AH39" si="62">K36-V36</f>
        <v>287.77812500000039</v>
      </c>
      <c r="AI36" s="42">
        <f t="shared" ref="AI36:AI39" si="63">L36-W36</f>
        <v>357.13632812500055</v>
      </c>
      <c r="AJ36" s="42">
        <f t="shared" ref="AJ36:AJ39" si="64">M36-X36</f>
        <v>434.44486132812563</v>
      </c>
      <c r="AK36" s="42">
        <f t="shared" ref="AK36:AK39" si="65">N36-Y36</f>
        <v>520.52412036132898</v>
      </c>
      <c r="AL36" s="42">
        <f t="shared" ref="AL36:AL39" si="66">O36-Z36</f>
        <v>616.27717462036242</v>
      </c>
      <c r="AM36" s="42">
        <f t="shared" ref="AM36:AM39" si="67">P36-AA36</f>
        <v>722.69805036087178</v>
      </c>
      <c r="AN36" s="42">
        <f t="shared" ref="AN36:AN39" si="68">Q36-AB36</f>
        <v>840.88084263239386</v>
      </c>
      <c r="AO36" s="42">
        <f t="shared" ref="AO36:AO39" si="69">R36-AC36</f>
        <v>972.02973881195396</v>
      </c>
      <c r="AP36" s="42">
        <f t="shared" ref="AP36:AP39" si="70">S36-AD36</f>
        <v>1117.4700449073782</v>
      </c>
      <c r="AQ36" s="42"/>
      <c r="AR36" s="42">
        <f>B36*$AR$3</f>
        <v>21114.999999999996</v>
      </c>
      <c r="AS36" s="42">
        <f t="shared" ref="AS36:BA36" si="71">AR36*$AR$3</f>
        <v>21642.874999999993</v>
      </c>
      <c r="AT36" s="42">
        <f t="shared" si="71"/>
        <v>22183.946874999991</v>
      </c>
      <c r="AU36" s="42">
        <f t="shared" si="71"/>
        <v>22738.54554687499</v>
      </c>
      <c r="AV36" s="42">
        <f t="shared" si="71"/>
        <v>23307.009185546864</v>
      </c>
      <c r="AW36" s="42">
        <f t="shared" si="71"/>
        <v>23889.684415185533</v>
      </c>
      <c r="AX36" s="42">
        <f t="shared" si="71"/>
        <v>24486.92652556517</v>
      </c>
      <c r="AY36" s="42">
        <f t="shared" si="71"/>
        <v>25099.099688704297</v>
      </c>
      <c r="AZ36" s="42">
        <f t="shared" si="71"/>
        <v>25726.5771809219</v>
      </c>
      <c r="BA36" s="42">
        <f t="shared" si="71"/>
        <v>26369.741610444944</v>
      </c>
    </row>
    <row r="37" spans="1:53" ht="17.25" customHeight="1" x14ac:dyDescent="0.25">
      <c r="A37" s="46"/>
      <c r="B37" s="3">
        <f>'HUD Income'!$E$17</f>
        <v>30900</v>
      </c>
      <c r="C37" s="1">
        <v>0.3</v>
      </c>
      <c r="D37" s="3">
        <f>'HUD Income'!$O$17</f>
        <v>772.5</v>
      </c>
      <c r="E37" s="3">
        <f t="shared" si="58"/>
        <v>772.5</v>
      </c>
      <c r="F37" s="3">
        <f>Rents!$E$80</f>
        <v>685</v>
      </c>
      <c r="G37" s="3">
        <f t="shared" si="59"/>
        <v>-87.5</v>
      </c>
      <c r="H37" s="17" t="s">
        <v>70</v>
      </c>
      <c r="I37" t="s">
        <v>71</v>
      </c>
      <c r="J37" s="42">
        <f t="shared" ref="J37:J39" si="72">$F37*1.1</f>
        <v>753.50000000000011</v>
      </c>
      <c r="K37" s="42">
        <f t="shared" ref="K37:S37" si="73">J37*1.1</f>
        <v>828.85000000000014</v>
      </c>
      <c r="L37" s="42">
        <f t="shared" si="73"/>
        <v>911.73500000000024</v>
      </c>
      <c r="M37" s="42">
        <f t="shared" si="73"/>
        <v>1002.9085000000003</v>
      </c>
      <c r="N37" s="42">
        <f t="shared" si="73"/>
        <v>1103.1993500000005</v>
      </c>
      <c r="O37" s="42">
        <f t="shared" si="73"/>
        <v>1213.5192850000008</v>
      </c>
      <c r="P37" s="42">
        <f t="shared" si="73"/>
        <v>1334.871213500001</v>
      </c>
      <c r="Q37" s="42">
        <f t="shared" si="73"/>
        <v>1468.3583348500013</v>
      </c>
      <c r="R37" s="42">
        <f t="shared" si="73"/>
        <v>1615.1941683350015</v>
      </c>
      <c r="S37" s="42">
        <f t="shared" si="73"/>
        <v>1776.7135851685018</v>
      </c>
      <c r="T37" s="42"/>
      <c r="U37" s="42">
        <f t="shared" si="61"/>
        <v>791.81249999999989</v>
      </c>
      <c r="V37" s="42">
        <f t="shared" si="61"/>
        <v>811.6078124999998</v>
      </c>
      <c r="W37" s="42">
        <f t="shared" si="61"/>
        <v>831.89800781249971</v>
      </c>
      <c r="X37" s="42">
        <f t="shared" si="61"/>
        <v>852.69545800781214</v>
      </c>
      <c r="Y37" s="42">
        <f t="shared" si="61"/>
        <v>874.01284445800729</v>
      </c>
      <c r="Z37" s="42">
        <f t="shared" si="61"/>
        <v>895.86316556945746</v>
      </c>
      <c r="AA37" s="42">
        <f t="shared" si="61"/>
        <v>918.2597447086938</v>
      </c>
      <c r="AB37" s="42">
        <f t="shared" si="61"/>
        <v>941.21623832641114</v>
      </c>
      <c r="AC37" s="42">
        <f t="shared" si="61"/>
        <v>964.74664428457118</v>
      </c>
      <c r="AD37" s="42">
        <f t="shared" si="61"/>
        <v>988.8653103916854</v>
      </c>
      <c r="AE37" s="42"/>
      <c r="AF37" s="42"/>
      <c r="AG37" s="42">
        <f t="shared" ref="AG37:AG39" si="74">J37-U37</f>
        <v>-38.312499999999773</v>
      </c>
      <c r="AH37" s="42">
        <f t="shared" si="62"/>
        <v>17.242187500000341</v>
      </c>
      <c r="AI37" s="42">
        <f t="shared" si="63"/>
        <v>79.836992187500528</v>
      </c>
      <c r="AJ37" s="42">
        <f t="shared" si="64"/>
        <v>150.21304199218821</v>
      </c>
      <c r="AK37" s="42">
        <f t="shared" si="65"/>
        <v>229.18650554199326</v>
      </c>
      <c r="AL37" s="42">
        <f t="shared" si="66"/>
        <v>317.6561194305433</v>
      </c>
      <c r="AM37" s="42">
        <f t="shared" si="67"/>
        <v>416.61146879130717</v>
      </c>
      <c r="AN37" s="42">
        <f t="shared" si="68"/>
        <v>527.14209652359011</v>
      </c>
      <c r="AO37" s="42">
        <f t="shared" si="69"/>
        <v>650.44752405043027</v>
      </c>
      <c r="AP37" s="42">
        <f t="shared" si="70"/>
        <v>787.84827477681642</v>
      </c>
      <c r="AQ37" s="42"/>
      <c r="AR37" s="42">
        <f>B37*$AR$3</f>
        <v>31672.499999999996</v>
      </c>
      <c r="AS37" s="42">
        <f t="shared" ref="AS37:BA37" si="75">AR37*$AR$3</f>
        <v>32464.312499999993</v>
      </c>
      <c r="AT37" s="42">
        <f t="shared" si="75"/>
        <v>33275.920312499991</v>
      </c>
      <c r="AU37" s="42">
        <f t="shared" si="75"/>
        <v>34107.818320312486</v>
      </c>
      <c r="AV37" s="42">
        <f t="shared" si="75"/>
        <v>34960.513778320295</v>
      </c>
      <c r="AW37" s="42">
        <f t="shared" si="75"/>
        <v>35834.526622778299</v>
      </c>
      <c r="AX37" s="42">
        <f t="shared" si="75"/>
        <v>36730.389788347755</v>
      </c>
      <c r="AY37" s="42">
        <f t="shared" si="75"/>
        <v>37648.649533056443</v>
      </c>
      <c r="AZ37" s="42">
        <f t="shared" si="75"/>
        <v>38589.865771382851</v>
      </c>
      <c r="BA37" s="42">
        <f t="shared" si="75"/>
        <v>39554.61241566742</v>
      </c>
    </row>
    <row r="38" spans="1:53" ht="17.25" customHeight="1" x14ac:dyDescent="0.25">
      <c r="A38" s="46"/>
      <c r="B38" s="3">
        <f>'HUD Income'!$E$21</f>
        <v>41200</v>
      </c>
      <c r="C38" s="1">
        <v>0.4</v>
      </c>
      <c r="D38" s="3">
        <f>'HUD Income'!$O$21</f>
        <v>1030</v>
      </c>
      <c r="E38" s="3">
        <f t="shared" si="58"/>
        <v>1030</v>
      </c>
      <c r="F38" s="3">
        <f>Rents!$E$80</f>
        <v>685</v>
      </c>
      <c r="G38" s="3">
        <f t="shared" si="59"/>
        <v>-345</v>
      </c>
      <c r="H38" s="17" t="s">
        <v>70</v>
      </c>
      <c r="I38" t="s">
        <v>71</v>
      </c>
      <c r="J38" s="42">
        <f t="shared" si="72"/>
        <v>753.50000000000011</v>
      </c>
      <c r="K38" s="42">
        <f t="shared" ref="K38:S38" si="76">J38*1.1</f>
        <v>828.85000000000014</v>
      </c>
      <c r="L38" s="42">
        <f t="shared" si="76"/>
        <v>911.73500000000024</v>
      </c>
      <c r="M38" s="42">
        <f t="shared" si="76"/>
        <v>1002.9085000000003</v>
      </c>
      <c r="N38" s="42">
        <f t="shared" si="76"/>
        <v>1103.1993500000005</v>
      </c>
      <c r="O38" s="42">
        <f t="shared" si="76"/>
        <v>1213.5192850000008</v>
      </c>
      <c r="P38" s="42">
        <f t="shared" si="76"/>
        <v>1334.871213500001</v>
      </c>
      <c r="Q38" s="42">
        <f t="shared" si="76"/>
        <v>1468.3583348500013</v>
      </c>
      <c r="R38" s="42">
        <f t="shared" si="76"/>
        <v>1615.1941683350015</v>
      </c>
      <c r="S38" s="42">
        <f t="shared" si="76"/>
        <v>1776.7135851685018</v>
      </c>
      <c r="T38" s="42"/>
      <c r="U38" s="42">
        <f t="shared" si="61"/>
        <v>1055.7499999999998</v>
      </c>
      <c r="V38" s="42">
        <f t="shared" si="61"/>
        <v>1082.1437499999995</v>
      </c>
      <c r="W38" s="42">
        <f t="shared" si="61"/>
        <v>1109.1973437499994</v>
      </c>
      <c r="X38" s="42">
        <f t="shared" si="61"/>
        <v>1136.9272773437494</v>
      </c>
      <c r="Y38" s="42">
        <f t="shared" si="61"/>
        <v>1165.3504592773431</v>
      </c>
      <c r="Z38" s="42">
        <f t="shared" si="61"/>
        <v>1194.4842207592767</v>
      </c>
      <c r="AA38" s="42">
        <f t="shared" si="61"/>
        <v>1224.3463262782584</v>
      </c>
      <c r="AB38" s="42">
        <f t="shared" si="61"/>
        <v>1254.9549844352148</v>
      </c>
      <c r="AC38" s="42">
        <f t="shared" si="61"/>
        <v>1286.328859046095</v>
      </c>
      <c r="AD38" s="42">
        <f t="shared" si="61"/>
        <v>1318.4870805222472</v>
      </c>
      <c r="AE38" s="42"/>
      <c r="AF38" s="42"/>
      <c r="AG38" s="42">
        <f t="shared" si="74"/>
        <v>-302.24999999999966</v>
      </c>
      <c r="AH38" s="42">
        <f t="shared" si="62"/>
        <v>-253.29374999999936</v>
      </c>
      <c r="AI38" s="42">
        <f t="shared" si="63"/>
        <v>-197.46234374999915</v>
      </c>
      <c r="AJ38" s="42">
        <f t="shared" si="64"/>
        <v>-134.01877734374909</v>
      </c>
      <c r="AK38" s="42">
        <f t="shared" si="65"/>
        <v>-62.151109277342584</v>
      </c>
      <c r="AL38" s="42">
        <f t="shared" si="66"/>
        <v>19.035064240724068</v>
      </c>
      <c r="AM38" s="42">
        <f t="shared" si="67"/>
        <v>110.52488722174257</v>
      </c>
      <c r="AN38" s="42">
        <f t="shared" si="68"/>
        <v>213.40335041478647</v>
      </c>
      <c r="AO38" s="42">
        <f t="shared" si="69"/>
        <v>328.86530928890647</v>
      </c>
      <c r="AP38" s="42">
        <f t="shared" si="70"/>
        <v>458.22650464625463</v>
      </c>
      <c r="AQ38" s="42"/>
      <c r="AR38" s="42">
        <f>B38*$AR$3</f>
        <v>42229.999999999993</v>
      </c>
      <c r="AS38" s="42">
        <f t="shared" ref="AS38:BA38" si="77">AR38*$AR$3</f>
        <v>43285.749999999985</v>
      </c>
      <c r="AT38" s="42">
        <f t="shared" si="77"/>
        <v>44367.893749999981</v>
      </c>
      <c r="AU38" s="42">
        <f t="shared" si="77"/>
        <v>45477.091093749979</v>
      </c>
      <c r="AV38" s="42">
        <f t="shared" si="77"/>
        <v>46614.018371093727</v>
      </c>
      <c r="AW38" s="42">
        <f t="shared" si="77"/>
        <v>47779.368830371066</v>
      </c>
      <c r="AX38" s="42">
        <f t="shared" si="77"/>
        <v>48973.85305113034</v>
      </c>
      <c r="AY38" s="42">
        <f t="shared" si="77"/>
        <v>50198.199377408593</v>
      </c>
      <c r="AZ38" s="42">
        <f t="shared" si="77"/>
        <v>51453.154361843801</v>
      </c>
      <c r="BA38" s="42">
        <f t="shared" si="77"/>
        <v>52739.483220889888</v>
      </c>
    </row>
    <row r="39" spans="1:53" ht="17.25" customHeight="1" x14ac:dyDescent="0.25">
      <c r="A39" s="46"/>
      <c r="B39" s="3">
        <f>'HUD Income'!$E$25</f>
        <v>51500</v>
      </c>
      <c r="C39" s="1">
        <v>0.5</v>
      </c>
      <c r="D39" s="3">
        <f>'HUD Income'!$O$25</f>
        <v>1287.5</v>
      </c>
      <c r="E39" s="3">
        <f t="shared" si="58"/>
        <v>1287.5</v>
      </c>
      <c r="F39" s="3">
        <f>Rents!$E$80</f>
        <v>685</v>
      </c>
      <c r="G39" s="3">
        <f t="shared" si="59"/>
        <v>-602.5</v>
      </c>
      <c r="H39" s="17" t="str">
        <f t="shared" ref="H39" si="78">IF(G39&gt;0,G39,"N/A")</f>
        <v>N/A</v>
      </c>
      <c r="I39" t="s">
        <v>71</v>
      </c>
      <c r="J39" s="42">
        <f t="shared" si="72"/>
        <v>753.50000000000011</v>
      </c>
      <c r="K39" s="42">
        <f t="shared" ref="K39:S39" si="79">J39*1.1</f>
        <v>828.85000000000014</v>
      </c>
      <c r="L39" s="42">
        <f t="shared" si="79"/>
        <v>911.73500000000024</v>
      </c>
      <c r="M39" s="42">
        <f t="shared" si="79"/>
        <v>1002.9085000000003</v>
      </c>
      <c r="N39" s="42">
        <f t="shared" si="79"/>
        <v>1103.1993500000005</v>
      </c>
      <c r="O39" s="42">
        <f t="shared" si="79"/>
        <v>1213.5192850000008</v>
      </c>
      <c r="P39" s="42">
        <f t="shared" si="79"/>
        <v>1334.871213500001</v>
      </c>
      <c r="Q39" s="42">
        <f t="shared" si="79"/>
        <v>1468.3583348500013</v>
      </c>
      <c r="R39" s="42">
        <f t="shared" si="79"/>
        <v>1615.1941683350015</v>
      </c>
      <c r="S39" s="42">
        <f t="shared" si="79"/>
        <v>1776.7135851685018</v>
      </c>
      <c r="T39" s="42"/>
      <c r="U39" s="42">
        <f t="shared" si="61"/>
        <v>1319.6874999999998</v>
      </c>
      <c r="V39" s="42">
        <f t="shared" si="61"/>
        <v>1352.6796874999995</v>
      </c>
      <c r="W39" s="42">
        <f t="shared" si="61"/>
        <v>1386.4966796874994</v>
      </c>
      <c r="X39" s="42">
        <f t="shared" si="61"/>
        <v>1421.1590966796866</v>
      </c>
      <c r="Y39" s="42">
        <f t="shared" si="61"/>
        <v>1456.6880740966787</v>
      </c>
      <c r="Z39" s="42">
        <f t="shared" si="61"/>
        <v>1493.1052759490956</v>
      </c>
      <c r="AA39" s="42">
        <f t="shared" si="61"/>
        <v>1530.4329078478229</v>
      </c>
      <c r="AB39" s="42">
        <f t="shared" si="61"/>
        <v>1568.6937305440185</v>
      </c>
      <c r="AC39" s="42">
        <f t="shared" si="61"/>
        <v>1607.9110738076188</v>
      </c>
      <c r="AD39" s="42">
        <f t="shared" si="61"/>
        <v>1648.1088506528092</v>
      </c>
      <c r="AE39" s="42"/>
      <c r="AF39" s="42"/>
      <c r="AG39" s="42">
        <f t="shared" si="74"/>
        <v>-566.18749999999966</v>
      </c>
      <c r="AH39" s="42">
        <f t="shared" si="62"/>
        <v>-523.82968749999941</v>
      </c>
      <c r="AI39" s="42">
        <f t="shared" si="63"/>
        <v>-474.76167968749917</v>
      </c>
      <c r="AJ39" s="42">
        <f t="shared" si="64"/>
        <v>-418.25059667968628</v>
      </c>
      <c r="AK39" s="42">
        <f t="shared" si="65"/>
        <v>-353.4887240966782</v>
      </c>
      <c r="AL39" s="42">
        <f t="shared" si="66"/>
        <v>-279.58599094909482</v>
      </c>
      <c r="AM39" s="42">
        <f t="shared" si="67"/>
        <v>-195.56169434782191</v>
      </c>
      <c r="AN39" s="42">
        <f t="shared" si="68"/>
        <v>-100.33539569401728</v>
      </c>
      <c r="AO39" s="42">
        <f t="shared" si="69"/>
        <v>7.2830945273826728</v>
      </c>
      <c r="AP39" s="42">
        <f t="shared" si="70"/>
        <v>128.6047345156926</v>
      </c>
      <c r="AQ39" s="42"/>
      <c r="AR39" s="42">
        <f>B39*$AR$3</f>
        <v>52787.499999999993</v>
      </c>
      <c r="AS39" s="42">
        <f t="shared" ref="AS39:BA39" si="80">AR39*$AR$3</f>
        <v>54107.187499999985</v>
      </c>
      <c r="AT39" s="42">
        <f t="shared" si="80"/>
        <v>55459.867187499978</v>
      </c>
      <c r="AU39" s="42">
        <f t="shared" si="80"/>
        <v>56846.363867187472</v>
      </c>
      <c r="AV39" s="42">
        <f t="shared" si="80"/>
        <v>58267.522963867152</v>
      </c>
      <c r="AW39" s="42">
        <f t="shared" si="80"/>
        <v>59724.211037963825</v>
      </c>
      <c r="AX39" s="42">
        <f t="shared" si="80"/>
        <v>61217.316313912917</v>
      </c>
      <c r="AY39" s="42">
        <f t="shared" si="80"/>
        <v>62747.749221760736</v>
      </c>
      <c r="AZ39" s="42">
        <f t="shared" si="80"/>
        <v>64316.442952304751</v>
      </c>
      <c r="BA39" s="42">
        <f t="shared" si="80"/>
        <v>65924.354026112371</v>
      </c>
    </row>
    <row r="40" spans="1:53" ht="17.25" customHeight="1" x14ac:dyDescent="0.25">
      <c r="A40" s="46"/>
      <c r="B40" s="3"/>
      <c r="C40" s="1"/>
      <c r="D40" s="3"/>
      <c r="E40" s="3"/>
    </row>
    <row r="41" spans="1:53" ht="17.25" customHeight="1" x14ac:dyDescent="0.25">
      <c r="A41" s="46"/>
      <c r="B41" s="3"/>
      <c r="C41" s="1"/>
      <c r="D41" s="3"/>
      <c r="E41" s="3"/>
    </row>
    <row r="42" spans="1:53" ht="17.25" customHeight="1" x14ac:dyDescent="0.25">
      <c r="A42" s="46"/>
      <c r="B42" s="3"/>
      <c r="C42" s="1"/>
      <c r="D42" s="3"/>
      <c r="E42" s="3"/>
    </row>
    <row r="43" spans="1:53" ht="17.25" customHeight="1" x14ac:dyDescent="0.25">
      <c r="A43" s="46"/>
      <c r="B43" s="3"/>
      <c r="C43" s="1"/>
      <c r="D43" s="3"/>
      <c r="E43" s="3"/>
    </row>
  </sheetData>
  <mergeCells count="8">
    <mergeCell ref="U2:AC2"/>
    <mergeCell ref="AG2:AO2"/>
    <mergeCell ref="AU2:BD2"/>
    <mergeCell ref="A26:A33"/>
    <mergeCell ref="A36:A43"/>
    <mergeCell ref="A6:A13"/>
    <mergeCell ref="A16:A23"/>
    <mergeCell ref="K2:S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43"/>
  <sheetViews>
    <sheetView workbookViewId="0">
      <selection activeCell="B27" sqref="B27"/>
    </sheetView>
  </sheetViews>
  <sheetFormatPr defaultRowHeight="15" x14ac:dyDescent="0.25"/>
  <cols>
    <col min="2" max="2" width="12.42578125" customWidth="1"/>
    <col min="4" max="4" width="17.42578125" customWidth="1"/>
    <col min="5" max="5" width="19.5703125" customWidth="1"/>
    <col min="6" max="6" width="16.42578125" customWidth="1"/>
    <col min="7" max="7" width="16.7109375" customWidth="1"/>
    <col min="8" max="8" width="15" customWidth="1"/>
  </cols>
  <sheetData>
    <row r="2" spans="1:56" ht="18" x14ac:dyDescent="0.25">
      <c r="A2" s="18" t="s">
        <v>73</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x14ac:dyDescent="0.25">
      <c r="AR3">
        <v>1.0249999999999999</v>
      </c>
    </row>
    <row r="4" spans="1:56" ht="17.25" customHeight="1" x14ac:dyDescent="0.25">
      <c r="B4" s="19" t="s">
        <v>68</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c r="C6" s="1"/>
      <c r="D6" s="3"/>
      <c r="E6" s="3"/>
      <c r="F6" s="3"/>
      <c r="G6" s="3"/>
      <c r="H6" s="17"/>
    </row>
    <row r="7" spans="1:56" ht="17.25" customHeight="1" x14ac:dyDescent="0.25">
      <c r="A7" s="46"/>
      <c r="B7" s="3">
        <f>'HUD Income'!$B$17</f>
        <v>21630</v>
      </c>
      <c r="C7" s="1">
        <v>0.3</v>
      </c>
      <c r="D7" s="3">
        <f>'HUD Income'!$L$17</f>
        <v>540.75</v>
      </c>
      <c r="E7" s="3">
        <f t="shared" ref="E7:E10" si="0">B7*0.3/12</f>
        <v>540.75</v>
      </c>
      <c r="F7" s="3">
        <f>Rents!$E$85</f>
        <v>547</v>
      </c>
      <c r="G7" s="3">
        <f t="shared" ref="G7:G10" si="1">F7-E7</f>
        <v>6.25</v>
      </c>
      <c r="H7" s="17">
        <f t="shared" ref="H7:H10" si="2">IF(G7&gt;0,G7,"N/A")</f>
        <v>6.25</v>
      </c>
      <c r="I7" s="11"/>
      <c r="J7" s="42">
        <f t="shared" ref="J7:J10" si="3">$F7*1.1</f>
        <v>601.70000000000005</v>
      </c>
      <c r="K7" s="42">
        <f t="shared" ref="K7:S10" si="4">J7*1.1</f>
        <v>661.87000000000012</v>
      </c>
      <c r="L7" s="42">
        <f t="shared" si="4"/>
        <v>728.05700000000024</v>
      </c>
      <c r="M7" s="42">
        <f t="shared" si="4"/>
        <v>800.86270000000036</v>
      </c>
      <c r="N7" s="42">
        <f t="shared" si="4"/>
        <v>880.94897000000049</v>
      </c>
      <c r="O7" s="42">
        <f t="shared" si="4"/>
        <v>969.04386700000066</v>
      </c>
      <c r="P7" s="42">
        <f t="shared" si="4"/>
        <v>1065.9482537000008</v>
      </c>
      <c r="Q7" s="42">
        <f t="shared" si="4"/>
        <v>1172.5430790700009</v>
      </c>
      <c r="R7" s="42">
        <f t="shared" si="4"/>
        <v>1289.797386977001</v>
      </c>
      <c r="S7" s="42">
        <f t="shared" si="4"/>
        <v>1418.7771256747012</v>
      </c>
      <c r="T7" s="42"/>
      <c r="U7" s="42">
        <f t="shared" ref="U7:AD10" si="5">(AR7*$U$4)/12</f>
        <v>554.26874999999984</v>
      </c>
      <c r="V7" s="42">
        <f t="shared" si="5"/>
        <v>568.12546874999987</v>
      </c>
      <c r="W7" s="42">
        <f t="shared" si="5"/>
        <v>582.32860546874974</v>
      </c>
      <c r="X7" s="42">
        <f t="shared" si="5"/>
        <v>596.88682060546853</v>
      </c>
      <c r="Y7" s="42">
        <f t="shared" si="5"/>
        <v>611.80899112060513</v>
      </c>
      <c r="Z7" s="42">
        <f t="shared" si="5"/>
        <v>627.10421589862028</v>
      </c>
      <c r="AA7" s="42">
        <f t="shared" si="5"/>
        <v>642.7818212960857</v>
      </c>
      <c r="AB7" s="42">
        <f t="shared" si="5"/>
        <v>658.85136682848781</v>
      </c>
      <c r="AC7" s="42">
        <f t="shared" si="5"/>
        <v>675.32265099919994</v>
      </c>
      <c r="AD7" s="42">
        <f t="shared" si="5"/>
        <v>692.20571727417985</v>
      </c>
      <c r="AE7" s="42"/>
      <c r="AF7" s="42"/>
      <c r="AG7" s="42">
        <f t="shared" ref="AG7:AG10" si="6">J7-U7</f>
        <v>47.431250000000205</v>
      </c>
      <c r="AH7" s="42">
        <f t="shared" ref="AH7:AP10" si="7">K7-V7</f>
        <v>93.74453125000025</v>
      </c>
      <c r="AI7" s="42">
        <f t="shared" si="7"/>
        <v>145.7283945312505</v>
      </c>
      <c r="AJ7" s="42">
        <f t="shared" si="7"/>
        <v>203.97587939453183</v>
      </c>
      <c r="AK7" s="42">
        <f t="shared" si="7"/>
        <v>269.13997887939536</v>
      </c>
      <c r="AL7" s="42">
        <f t="shared" si="7"/>
        <v>341.93965110138038</v>
      </c>
      <c r="AM7" s="42">
        <f t="shared" si="7"/>
        <v>423.16643240391511</v>
      </c>
      <c r="AN7" s="42">
        <f t="shared" si="7"/>
        <v>513.69171224151307</v>
      </c>
      <c r="AO7" s="42">
        <f t="shared" si="7"/>
        <v>614.47473597780106</v>
      </c>
      <c r="AP7" s="42">
        <f t="shared" si="7"/>
        <v>726.57140840052136</v>
      </c>
      <c r="AQ7" s="42"/>
      <c r="AR7" s="42">
        <f t="shared" ref="AR7:AR10" si="8">B7*$AR$3</f>
        <v>22170.749999999996</v>
      </c>
      <c r="AS7" s="42">
        <f t="shared" ref="AS7:BA10" si="9">AR7*$AR$3</f>
        <v>22725.018749999996</v>
      </c>
      <c r="AT7" s="42">
        <f t="shared" si="9"/>
        <v>23293.144218749992</v>
      </c>
      <c r="AU7" s="42">
        <f t="shared" si="9"/>
        <v>23875.472824218741</v>
      </c>
      <c r="AV7" s="42">
        <f t="shared" si="9"/>
        <v>24472.359644824206</v>
      </c>
      <c r="AW7" s="42">
        <f t="shared" si="9"/>
        <v>25084.16863594481</v>
      </c>
      <c r="AX7" s="42">
        <f t="shared" si="9"/>
        <v>25711.272851843427</v>
      </c>
      <c r="AY7" s="42">
        <f t="shared" si="9"/>
        <v>26354.054673139512</v>
      </c>
      <c r="AZ7" s="42">
        <f t="shared" si="9"/>
        <v>27012.906039967998</v>
      </c>
      <c r="BA7" s="42">
        <f t="shared" si="9"/>
        <v>27688.228690967197</v>
      </c>
    </row>
    <row r="8" spans="1:56" ht="17.25" customHeight="1" x14ac:dyDescent="0.25">
      <c r="A8" s="46"/>
      <c r="B8" s="3">
        <f>'HUD Income'!$B$21</f>
        <v>28840</v>
      </c>
      <c r="C8" s="1">
        <v>0.4</v>
      </c>
      <c r="D8" s="3">
        <f>'HUD Income'!$L$21</f>
        <v>721</v>
      </c>
      <c r="E8" s="3">
        <f t="shared" si="0"/>
        <v>721</v>
      </c>
      <c r="F8" s="3">
        <f>Rents!$E$85</f>
        <v>547</v>
      </c>
      <c r="G8" s="3">
        <f t="shared" si="1"/>
        <v>-174</v>
      </c>
      <c r="H8" s="17" t="str">
        <f t="shared" si="2"/>
        <v>N/A</v>
      </c>
      <c r="I8" s="11"/>
      <c r="J8" s="42">
        <f t="shared" si="3"/>
        <v>601.70000000000005</v>
      </c>
      <c r="K8" s="42">
        <f t="shared" si="4"/>
        <v>661.87000000000012</v>
      </c>
      <c r="L8" s="42">
        <f t="shared" si="4"/>
        <v>728.05700000000024</v>
      </c>
      <c r="M8" s="42">
        <f t="shared" si="4"/>
        <v>800.86270000000036</v>
      </c>
      <c r="N8" s="42">
        <f t="shared" si="4"/>
        <v>880.94897000000049</v>
      </c>
      <c r="O8" s="42">
        <f t="shared" si="4"/>
        <v>969.04386700000066</v>
      </c>
      <c r="P8" s="42">
        <f t="shared" si="4"/>
        <v>1065.9482537000008</v>
      </c>
      <c r="Q8" s="42">
        <f t="shared" si="4"/>
        <v>1172.5430790700009</v>
      </c>
      <c r="R8" s="42">
        <f t="shared" si="4"/>
        <v>1289.797386977001</v>
      </c>
      <c r="S8" s="42">
        <f t="shared" si="4"/>
        <v>1418.7771256747012</v>
      </c>
      <c r="T8" s="42"/>
      <c r="U8" s="42">
        <f t="shared" si="5"/>
        <v>739.02499999999998</v>
      </c>
      <c r="V8" s="42">
        <f t="shared" si="5"/>
        <v>757.50062499999979</v>
      </c>
      <c r="W8" s="42">
        <f t="shared" si="5"/>
        <v>776.43814062499985</v>
      </c>
      <c r="X8" s="42">
        <f t="shared" si="5"/>
        <v>795.84909414062474</v>
      </c>
      <c r="Y8" s="42">
        <f t="shared" si="5"/>
        <v>815.74532149414017</v>
      </c>
      <c r="Z8" s="42">
        <f t="shared" si="5"/>
        <v>836.1389545314936</v>
      </c>
      <c r="AA8" s="42">
        <f t="shared" si="5"/>
        <v>857.04242839478081</v>
      </c>
      <c r="AB8" s="42">
        <f t="shared" si="5"/>
        <v>878.4684891046503</v>
      </c>
      <c r="AC8" s="42">
        <f t="shared" si="5"/>
        <v>900.43020133226662</v>
      </c>
      <c r="AD8" s="42">
        <f t="shared" si="5"/>
        <v>922.94095636557313</v>
      </c>
      <c r="AE8" s="42"/>
      <c r="AF8" s="42"/>
      <c r="AG8" s="42">
        <f t="shared" si="6"/>
        <v>-137.32499999999993</v>
      </c>
      <c r="AH8" s="42">
        <f t="shared" si="7"/>
        <v>-95.630624999999668</v>
      </c>
      <c r="AI8" s="42">
        <f t="shared" si="7"/>
        <v>-48.381140624999603</v>
      </c>
      <c r="AJ8" s="42">
        <f t="shared" si="7"/>
        <v>5.0136058593756161</v>
      </c>
      <c r="AK8" s="42">
        <f t="shared" si="7"/>
        <v>65.203648505860315</v>
      </c>
      <c r="AL8" s="42">
        <f t="shared" si="7"/>
        <v>132.90491246850706</v>
      </c>
      <c r="AM8" s="42">
        <f t="shared" si="7"/>
        <v>208.90582530521999</v>
      </c>
      <c r="AN8" s="42">
        <f t="shared" si="7"/>
        <v>294.07458996535058</v>
      </c>
      <c r="AO8" s="42">
        <f t="shared" si="7"/>
        <v>389.36718564473438</v>
      </c>
      <c r="AP8" s="42">
        <f t="shared" si="7"/>
        <v>495.83616930912808</v>
      </c>
      <c r="AQ8" s="42"/>
      <c r="AR8" s="42">
        <f t="shared" si="8"/>
        <v>29560.999999999996</v>
      </c>
      <c r="AS8" s="42">
        <f t="shared" si="9"/>
        <v>30300.024999999994</v>
      </c>
      <c r="AT8" s="42">
        <f t="shared" si="9"/>
        <v>31057.525624999991</v>
      </c>
      <c r="AU8" s="42">
        <f t="shared" si="9"/>
        <v>31833.963765624987</v>
      </c>
      <c r="AV8" s="42">
        <f t="shared" si="9"/>
        <v>32629.81285976561</v>
      </c>
      <c r="AW8" s="42">
        <f t="shared" si="9"/>
        <v>33445.558181259745</v>
      </c>
      <c r="AX8" s="42">
        <f t="shared" si="9"/>
        <v>34281.697135791233</v>
      </c>
      <c r="AY8" s="42">
        <f t="shared" si="9"/>
        <v>35138.739564186013</v>
      </c>
      <c r="AZ8" s="42">
        <f t="shared" si="9"/>
        <v>36017.208053290662</v>
      </c>
      <c r="BA8" s="42">
        <f t="shared" si="9"/>
        <v>36917.638254622929</v>
      </c>
    </row>
    <row r="9" spans="1:56" ht="17.25" customHeight="1" x14ac:dyDescent="0.25">
      <c r="A9" s="46"/>
      <c r="B9" s="3">
        <f>'HUD Income'!$B$25</f>
        <v>36050</v>
      </c>
      <c r="C9" s="1">
        <v>0.5</v>
      </c>
      <c r="D9" s="3">
        <f>'HUD Income'!$L$25</f>
        <v>901.25</v>
      </c>
      <c r="E9" s="3">
        <f t="shared" si="0"/>
        <v>901.25</v>
      </c>
      <c r="F9" s="3">
        <f>Rents!$E$85</f>
        <v>547</v>
      </c>
      <c r="G9" s="3">
        <f t="shared" si="1"/>
        <v>-354.25</v>
      </c>
      <c r="H9" s="17" t="str">
        <f t="shared" si="2"/>
        <v>N/A</v>
      </c>
      <c r="I9" s="11"/>
      <c r="J9" s="42">
        <f t="shared" si="3"/>
        <v>601.70000000000005</v>
      </c>
      <c r="K9" s="42">
        <f t="shared" si="4"/>
        <v>661.87000000000012</v>
      </c>
      <c r="L9" s="42">
        <f t="shared" si="4"/>
        <v>728.05700000000024</v>
      </c>
      <c r="M9" s="42">
        <f t="shared" si="4"/>
        <v>800.86270000000036</v>
      </c>
      <c r="N9" s="42">
        <f t="shared" si="4"/>
        <v>880.94897000000049</v>
      </c>
      <c r="O9" s="42">
        <f t="shared" si="4"/>
        <v>969.04386700000066</v>
      </c>
      <c r="P9" s="42">
        <f t="shared" si="4"/>
        <v>1065.9482537000008</v>
      </c>
      <c r="Q9" s="42">
        <f t="shared" si="4"/>
        <v>1172.5430790700009</v>
      </c>
      <c r="R9" s="42">
        <f t="shared" si="4"/>
        <v>1289.797386977001</v>
      </c>
      <c r="S9" s="42">
        <f t="shared" si="4"/>
        <v>1418.7771256747012</v>
      </c>
      <c r="T9" s="42"/>
      <c r="U9" s="42">
        <f t="shared" si="5"/>
        <v>923.78125</v>
      </c>
      <c r="V9" s="42">
        <f t="shared" si="5"/>
        <v>946.87578124999993</v>
      </c>
      <c r="W9" s="42">
        <f t="shared" si="5"/>
        <v>970.54767578124984</v>
      </c>
      <c r="X9" s="42">
        <f t="shared" si="5"/>
        <v>994.81136767578107</v>
      </c>
      <c r="Y9" s="42">
        <f t="shared" si="5"/>
        <v>1019.6816518676754</v>
      </c>
      <c r="Z9" s="42">
        <f t="shared" si="5"/>
        <v>1045.1736931643673</v>
      </c>
      <c r="AA9" s="42">
        <f t="shared" si="5"/>
        <v>1071.3030354934763</v>
      </c>
      <c r="AB9" s="42">
        <f t="shared" si="5"/>
        <v>1098.0856113808131</v>
      </c>
      <c r="AC9" s="42">
        <f t="shared" si="5"/>
        <v>1125.5377516653334</v>
      </c>
      <c r="AD9" s="42">
        <f t="shared" si="5"/>
        <v>1153.6761954569668</v>
      </c>
      <c r="AE9" s="42"/>
      <c r="AF9" s="42"/>
      <c r="AG9" s="42">
        <f t="shared" si="6"/>
        <v>-322.08124999999995</v>
      </c>
      <c r="AH9" s="42">
        <f t="shared" si="7"/>
        <v>-285.00578124999981</v>
      </c>
      <c r="AI9" s="42">
        <f t="shared" si="7"/>
        <v>-242.49067578124959</v>
      </c>
      <c r="AJ9" s="42">
        <f t="shared" si="7"/>
        <v>-193.94866767578071</v>
      </c>
      <c r="AK9" s="42">
        <f t="shared" si="7"/>
        <v>-138.73268186767496</v>
      </c>
      <c r="AL9" s="42">
        <f t="shared" si="7"/>
        <v>-76.129826164366591</v>
      </c>
      <c r="AM9" s="42">
        <f t="shared" si="7"/>
        <v>-5.3547817934754676</v>
      </c>
      <c r="AN9" s="42">
        <f t="shared" si="7"/>
        <v>74.457467689187752</v>
      </c>
      <c r="AO9" s="42">
        <f t="shared" si="7"/>
        <v>164.25963531166758</v>
      </c>
      <c r="AP9" s="42">
        <f t="shared" si="7"/>
        <v>265.10093021773446</v>
      </c>
      <c r="AQ9" s="42"/>
      <c r="AR9" s="42">
        <f t="shared" si="8"/>
        <v>36951.25</v>
      </c>
      <c r="AS9" s="42">
        <f t="shared" si="9"/>
        <v>37875.03125</v>
      </c>
      <c r="AT9" s="42">
        <f t="shared" si="9"/>
        <v>38821.907031249997</v>
      </c>
      <c r="AU9" s="42">
        <f t="shared" si="9"/>
        <v>39792.45470703124</v>
      </c>
      <c r="AV9" s="42">
        <f t="shared" si="9"/>
        <v>40787.266074707019</v>
      </c>
      <c r="AW9" s="42">
        <f t="shared" si="9"/>
        <v>41806.94772657469</v>
      </c>
      <c r="AX9" s="42">
        <f t="shared" si="9"/>
        <v>42852.121419739051</v>
      </c>
      <c r="AY9" s="42">
        <f t="shared" si="9"/>
        <v>43923.424455232525</v>
      </c>
      <c r="AZ9" s="42">
        <f t="shared" si="9"/>
        <v>45021.510066613337</v>
      </c>
      <c r="BA9" s="42">
        <f t="shared" si="9"/>
        <v>46147.047818278668</v>
      </c>
    </row>
    <row r="10" spans="1:56" ht="17.25" customHeight="1" x14ac:dyDescent="0.25">
      <c r="A10" s="46"/>
      <c r="B10" s="3">
        <f>'HUD Income'!$B$29</f>
        <v>43260</v>
      </c>
      <c r="C10" s="1">
        <v>0.6</v>
      </c>
      <c r="D10" s="3">
        <f>'HUD Income'!$L$29</f>
        <v>1081.5</v>
      </c>
      <c r="E10" s="3">
        <f t="shared" si="0"/>
        <v>1081.5</v>
      </c>
      <c r="F10" s="3">
        <f>Rents!$E$86</f>
        <v>548</v>
      </c>
      <c r="G10" s="3">
        <f t="shared" si="1"/>
        <v>-533.5</v>
      </c>
      <c r="H10" s="17" t="str">
        <f t="shared" si="2"/>
        <v>N/A</v>
      </c>
      <c r="I10" s="11"/>
      <c r="J10" s="42">
        <f t="shared" si="3"/>
        <v>602.80000000000007</v>
      </c>
      <c r="K10" s="42">
        <f t="shared" si="4"/>
        <v>663.08000000000015</v>
      </c>
      <c r="L10" s="42">
        <f t="shared" si="4"/>
        <v>729.38800000000026</v>
      </c>
      <c r="M10" s="42">
        <f t="shared" si="4"/>
        <v>802.32680000000039</v>
      </c>
      <c r="N10" s="42">
        <f t="shared" si="4"/>
        <v>882.55948000000046</v>
      </c>
      <c r="O10" s="42">
        <f t="shared" si="4"/>
        <v>970.81542800000057</v>
      </c>
      <c r="P10" s="42">
        <f t="shared" si="4"/>
        <v>1067.8969708000006</v>
      </c>
      <c r="Q10" s="42">
        <f t="shared" si="4"/>
        <v>1174.6866678800009</v>
      </c>
      <c r="R10" s="42">
        <f t="shared" si="4"/>
        <v>1292.1553346680012</v>
      </c>
      <c r="S10" s="42">
        <f t="shared" si="4"/>
        <v>1421.3708681348014</v>
      </c>
      <c r="T10" s="42"/>
      <c r="U10" s="42">
        <f t="shared" si="5"/>
        <v>1108.5374999999997</v>
      </c>
      <c r="V10" s="42">
        <f t="shared" si="5"/>
        <v>1136.2509374999997</v>
      </c>
      <c r="W10" s="42">
        <f t="shared" si="5"/>
        <v>1164.6572109374995</v>
      </c>
      <c r="X10" s="42">
        <f t="shared" si="5"/>
        <v>1193.7736412109371</v>
      </c>
      <c r="Y10" s="42">
        <f t="shared" si="5"/>
        <v>1223.6179822412103</v>
      </c>
      <c r="Z10" s="42">
        <f t="shared" si="5"/>
        <v>1254.2084317972406</v>
      </c>
      <c r="AA10" s="42">
        <f t="shared" si="5"/>
        <v>1285.5636425921714</v>
      </c>
      <c r="AB10" s="42">
        <f t="shared" si="5"/>
        <v>1317.7027336569756</v>
      </c>
      <c r="AC10" s="42">
        <f t="shared" si="5"/>
        <v>1350.6453019983999</v>
      </c>
      <c r="AD10" s="42">
        <f t="shared" si="5"/>
        <v>1384.4114345483597</v>
      </c>
      <c r="AE10" s="42"/>
      <c r="AF10" s="42"/>
      <c r="AG10" s="42">
        <f t="shared" si="6"/>
        <v>-505.73749999999961</v>
      </c>
      <c r="AH10" s="42">
        <f t="shared" si="7"/>
        <v>-473.17093749999958</v>
      </c>
      <c r="AI10" s="42">
        <f t="shared" si="7"/>
        <v>-435.26921093749922</v>
      </c>
      <c r="AJ10" s="42">
        <f t="shared" si="7"/>
        <v>-391.44684121093667</v>
      </c>
      <c r="AK10" s="42">
        <f t="shared" si="7"/>
        <v>-341.05850224120979</v>
      </c>
      <c r="AL10" s="42">
        <f t="shared" si="7"/>
        <v>-283.39300379724</v>
      </c>
      <c r="AM10" s="42">
        <f t="shared" si="7"/>
        <v>-217.66667179217075</v>
      </c>
      <c r="AN10" s="42">
        <f t="shared" si="7"/>
        <v>-143.01606577697476</v>
      </c>
      <c r="AO10" s="42">
        <f t="shared" si="7"/>
        <v>-58.489967330398713</v>
      </c>
      <c r="AP10" s="42">
        <f t="shared" si="7"/>
        <v>36.959433586441719</v>
      </c>
      <c r="AQ10" s="42"/>
      <c r="AR10" s="42">
        <f t="shared" si="8"/>
        <v>44341.499999999993</v>
      </c>
      <c r="AS10" s="42">
        <f t="shared" si="9"/>
        <v>45450.037499999991</v>
      </c>
      <c r="AT10" s="42">
        <f t="shared" si="9"/>
        <v>46586.288437499985</v>
      </c>
      <c r="AU10" s="42">
        <f t="shared" si="9"/>
        <v>47750.945648437482</v>
      </c>
      <c r="AV10" s="42">
        <f t="shared" si="9"/>
        <v>48944.719289648412</v>
      </c>
      <c r="AW10" s="42">
        <f t="shared" si="9"/>
        <v>50168.337271889621</v>
      </c>
      <c r="AX10" s="42">
        <f t="shared" si="9"/>
        <v>51422.545703686854</v>
      </c>
      <c r="AY10" s="42">
        <f t="shared" si="9"/>
        <v>52708.109346279023</v>
      </c>
      <c r="AZ10" s="42">
        <f t="shared" si="9"/>
        <v>54025.812079935997</v>
      </c>
      <c r="BA10" s="42">
        <f t="shared" si="9"/>
        <v>55376.457381934393</v>
      </c>
    </row>
    <row r="11" spans="1:56" ht="17.25" customHeight="1" x14ac:dyDescent="0.25">
      <c r="A11" s="46"/>
      <c r="B11" s="3"/>
      <c r="C11" s="1"/>
      <c r="D11" s="3"/>
      <c r="E11" s="3"/>
      <c r="I11" s="11"/>
    </row>
    <row r="12" spans="1:56" ht="17.25" customHeight="1" x14ac:dyDescent="0.25">
      <c r="A12" s="46"/>
      <c r="B12" s="3"/>
      <c r="C12" s="1"/>
      <c r="D12" s="3"/>
      <c r="E12" s="3"/>
      <c r="I12" s="11"/>
    </row>
    <row r="13" spans="1:56" ht="17.25" customHeight="1" x14ac:dyDescent="0.25">
      <c r="A13" s="46"/>
      <c r="B13" s="3"/>
      <c r="C13" s="1"/>
      <c r="D13" s="3"/>
      <c r="E13" s="3"/>
    </row>
    <row r="14" spans="1:56" ht="17.25" customHeight="1" x14ac:dyDescent="0.25">
      <c r="B14" s="19" t="s">
        <v>68</v>
      </c>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c r="C16" s="1"/>
      <c r="D16" s="3"/>
      <c r="E16" s="3"/>
      <c r="F16" s="3"/>
      <c r="G16" s="3"/>
      <c r="H16" s="17"/>
    </row>
    <row r="17" spans="1:53" ht="17.25" customHeight="1" x14ac:dyDescent="0.25">
      <c r="A17" s="46"/>
      <c r="B17" s="3">
        <f>'HUD Income'!$C$17</f>
        <v>24700</v>
      </c>
      <c r="C17" s="1">
        <v>0.3</v>
      </c>
      <c r="D17" s="3">
        <f>'HUD Income'!$M$17</f>
        <v>617.5</v>
      </c>
      <c r="E17" s="3">
        <f t="shared" ref="E17:E20" si="10">B17*0.3/12</f>
        <v>617.5</v>
      </c>
      <c r="F17" s="3">
        <f>Rents!$E$85</f>
        <v>547</v>
      </c>
      <c r="G17" s="3">
        <f t="shared" ref="G17:G20" si="11">F17-E17</f>
        <v>-70.5</v>
      </c>
      <c r="H17" s="17" t="str">
        <f t="shared" ref="H17:H20" si="12">IF(G17&gt;0,G17,"N/A")</f>
        <v>N/A</v>
      </c>
      <c r="J17" s="42">
        <f t="shared" ref="J17:J20" si="13">$F17*1.1</f>
        <v>601.70000000000005</v>
      </c>
      <c r="K17" s="42">
        <f t="shared" ref="K17:S17" si="14">J17*1.1</f>
        <v>661.87000000000012</v>
      </c>
      <c r="L17" s="42">
        <f t="shared" si="14"/>
        <v>728.05700000000024</v>
      </c>
      <c r="M17" s="42">
        <f t="shared" si="14"/>
        <v>800.86270000000036</v>
      </c>
      <c r="N17" s="42">
        <f t="shared" si="14"/>
        <v>880.94897000000049</v>
      </c>
      <c r="O17" s="42">
        <f t="shared" si="14"/>
        <v>969.04386700000066</v>
      </c>
      <c r="P17" s="42">
        <f t="shared" si="14"/>
        <v>1065.9482537000008</v>
      </c>
      <c r="Q17" s="42">
        <f t="shared" si="14"/>
        <v>1172.5430790700009</v>
      </c>
      <c r="R17" s="42">
        <f t="shared" si="14"/>
        <v>1289.797386977001</v>
      </c>
      <c r="S17" s="42">
        <f t="shared" si="14"/>
        <v>1418.7771256747012</v>
      </c>
      <c r="T17" s="42"/>
      <c r="U17" s="42">
        <f t="shared" ref="U17:AD20" si="15">(AR17*$U$4)/12</f>
        <v>632.93749999999989</v>
      </c>
      <c r="V17" s="42">
        <f t="shared" si="15"/>
        <v>648.76093749999984</v>
      </c>
      <c r="W17" s="42">
        <f t="shared" si="15"/>
        <v>664.97996093749975</v>
      </c>
      <c r="X17" s="42">
        <f t="shared" si="15"/>
        <v>681.60445996093722</v>
      </c>
      <c r="Y17" s="42">
        <f t="shared" si="15"/>
        <v>698.6445714599605</v>
      </c>
      <c r="Z17" s="42">
        <f t="shared" si="15"/>
        <v>716.11068574645958</v>
      </c>
      <c r="AA17" s="42">
        <f t="shared" si="15"/>
        <v>734.0134528901209</v>
      </c>
      <c r="AB17" s="42">
        <f t="shared" si="15"/>
        <v>752.36378921237383</v>
      </c>
      <c r="AC17" s="42">
        <f t="shared" si="15"/>
        <v>771.17288394268314</v>
      </c>
      <c r="AD17" s="42">
        <f t="shared" si="15"/>
        <v>790.45220604125007</v>
      </c>
      <c r="AE17" s="42"/>
      <c r="AF17" s="42"/>
      <c r="AG17" s="42">
        <f t="shared" ref="AG17:AG20" si="16">J17-U17</f>
        <v>-31.237499999999841</v>
      </c>
      <c r="AH17" s="42">
        <f t="shared" ref="AH17:AH20" si="17">K17-V17</f>
        <v>13.109062500000277</v>
      </c>
      <c r="AI17" s="42">
        <f t="shared" ref="AI17:AI20" si="18">L17-W17</f>
        <v>63.077039062500489</v>
      </c>
      <c r="AJ17" s="42">
        <f t="shared" ref="AJ17:AJ20" si="19">M17-X17</f>
        <v>119.25824003906314</v>
      </c>
      <c r="AK17" s="42">
        <f t="shared" ref="AK17:AK20" si="20">N17-Y17</f>
        <v>182.30439854003998</v>
      </c>
      <c r="AL17" s="42">
        <f t="shared" ref="AL17:AL20" si="21">O17-Z17</f>
        <v>252.93318125354108</v>
      </c>
      <c r="AM17" s="42">
        <f t="shared" ref="AM17:AM20" si="22">P17-AA17</f>
        <v>331.9348008098799</v>
      </c>
      <c r="AN17" s="42">
        <f t="shared" ref="AN17:AN20" si="23">Q17-AB17</f>
        <v>420.17928985762705</v>
      </c>
      <c r="AO17" s="42">
        <f t="shared" ref="AO17:AO20" si="24">R17-AC17</f>
        <v>518.62450303431785</v>
      </c>
      <c r="AP17" s="42">
        <f t="shared" ref="AP17:AP20" si="25">S17-AD17</f>
        <v>628.32491963345115</v>
      </c>
      <c r="AQ17" s="42"/>
      <c r="AR17" s="42">
        <f>B17*$AR$3</f>
        <v>25317.499999999996</v>
      </c>
      <c r="AS17" s="42">
        <f t="shared" ref="AS17:BA17" si="26">AR17*$AR$3</f>
        <v>25950.437499999993</v>
      </c>
      <c r="AT17" s="42">
        <f t="shared" si="26"/>
        <v>26599.198437499992</v>
      </c>
      <c r="AU17" s="42">
        <f t="shared" si="26"/>
        <v>27264.178398437489</v>
      </c>
      <c r="AV17" s="42">
        <f t="shared" si="26"/>
        <v>27945.782858398423</v>
      </c>
      <c r="AW17" s="42">
        <f t="shared" si="26"/>
        <v>28644.42742985838</v>
      </c>
      <c r="AX17" s="42">
        <f t="shared" si="26"/>
        <v>29360.538115604839</v>
      </c>
      <c r="AY17" s="42">
        <f t="shared" si="26"/>
        <v>30094.551568494957</v>
      </c>
      <c r="AZ17" s="42">
        <f t="shared" si="26"/>
        <v>30846.915357707327</v>
      </c>
      <c r="BA17" s="42">
        <f t="shared" si="26"/>
        <v>31618.088241650006</v>
      </c>
    </row>
    <row r="18" spans="1:53" ht="17.25" customHeight="1" x14ac:dyDescent="0.25">
      <c r="A18" s="46"/>
      <c r="B18" s="3">
        <f>'HUD Income'!$C$21</f>
        <v>32960</v>
      </c>
      <c r="C18" s="1">
        <v>0.4</v>
      </c>
      <c r="D18" s="3">
        <f>'HUD Income'!$M$21</f>
        <v>824</v>
      </c>
      <c r="E18" s="3">
        <f t="shared" si="10"/>
        <v>824</v>
      </c>
      <c r="F18" s="3">
        <f>Rents!$E$85</f>
        <v>547</v>
      </c>
      <c r="G18" s="3">
        <f t="shared" si="11"/>
        <v>-277</v>
      </c>
      <c r="H18" s="17" t="str">
        <f t="shared" si="12"/>
        <v>N/A</v>
      </c>
      <c r="J18" s="42">
        <f t="shared" si="13"/>
        <v>601.70000000000005</v>
      </c>
      <c r="K18" s="42">
        <f t="shared" ref="K18:S18" si="27">J18*1.1</f>
        <v>661.87000000000012</v>
      </c>
      <c r="L18" s="42">
        <f t="shared" si="27"/>
        <v>728.05700000000024</v>
      </c>
      <c r="M18" s="42">
        <f t="shared" si="27"/>
        <v>800.86270000000036</v>
      </c>
      <c r="N18" s="42">
        <f t="shared" si="27"/>
        <v>880.94897000000049</v>
      </c>
      <c r="O18" s="42">
        <f t="shared" si="27"/>
        <v>969.04386700000066</v>
      </c>
      <c r="P18" s="42">
        <f t="shared" si="27"/>
        <v>1065.9482537000008</v>
      </c>
      <c r="Q18" s="42">
        <f t="shared" si="27"/>
        <v>1172.5430790700009</v>
      </c>
      <c r="R18" s="42">
        <f t="shared" si="27"/>
        <v>1289.797386977001</v>
      </c>
      <c r="S18" s="42">
        <f t="shared" si="27"/>
        <v>1418.7771256747012</v>
      </c>
      <c r="T18" s="42"/>
      <c r="U18" s="42">
        <f t="shared" si="15"/>
        <v>844.59999999999991</v>
      </c>
      <c r="V18" s="42">
        <f t="shared" si="15"/>
        <v>865.71500000000003</v>
      </c>
      <c r="W18" s="42">
        <f t="shared" si="15"/>
        <v>887.35787499999981</v>
      </c>
      <c r="X18" s="42">
        <f t="shared" si="15"/>
        <v>909.54182187499964</v>
      </c>
      <c r="Y18" s="42">
        <f t="shared" si="15"/>
        <v>932.28036742187476</v>
      </c>
      <c r="Z18" s="42">
        <f t="shared" si="15"/>
        <v>955.58737660742145</v>
      </c>
      <c r="AA18" s="42">
        <f t="shared" si="15"/>
        <v>979.4770610226069</v>
      </c>
      <c r="AB18" s="42">
        <f t="shared" si="15"/>
        <v>1003.963987548172</v>
      </c>
      <c r="AC18" s="42">
        <f t="shared" si="15"/>
        <v>1029.0630872368761</v>
      </c>
      <c r="AD18" s="42">
        <f t="shared" si="15"/>
        <v>1054.7896644177979</v>
      </c>
      <c r="AE18" s="42"/>
      <c r="AF18" s="42"/>
      <c r="AG18" s="42">
        <f t="shared" si="16"/>
        <v>-242.89999999999986</v>
      </c>
      <c r="AH18" s="42">
        <f t="shared" si="17"/>
        <v>-203.84499999999991</v>
      </c>
      <c r="AI18" s="42">
        <f t="shared" si="18"/>
        <v>-159.30087499999956</v>
      </c>
      <c r="AJ18" s="42">
        <f t="shared" si="19"/>
        <v>-108.67912187499928</v>
      </c>
      <c r="AK18" s="42">
        <f t="shared" si="20"/>
        <v>-51.331397421874271</v>
      </c>
      <c r="AL18" s="42">
        <f t="shared" si="21"/>
        <v>13.456490392579212</v>
      </c>
      <c r="AM18" s="42">
        <f t="shared" si="22"/>
        <v>86.471192677393901</v>
      </c>
      <c r="AN18" s="42">
        <f t="shared" si="23"/>
        <v>168.5790915218289</v>
      </c>
      <c r="AO18" s="42">
        <f t="shared" si="24"/>
        <v>260.73429974012492</v>
      </c>
      <c r="AP18" s="42">
        <f t="shared" si="25"/>
        <v>363.98746125690332</v>
      </c>
      <c r="AQ18" s="42"/>
      <c r="AR18" s="42">
        <f>B18*$AR$3</f>
        <v>33784</v>
      </c>
      <c r="AS18" s="42">
        <f t="shared" ref="AS18:BA18" si="28">AR18*$AR$3</f>
        <v>34628.6</v>
      </c>
      <c r="AT18" s="42">
        <f t="shared" si="28"/>
        <v>35494.314999999995</v>
      </c>
      <c r="AU18" s="42">
        <f t="shared" si="28"/>
        <v>36381.672874999989</v>
      </c>
      <c r="AV18" s="42">
        <f t="shared" si="28"/>
        <v>37291.214696874988</v>
      </c>
      <c r="AW18" s="42">
        <f t="shared" si="28"/>
        <v>38223.495064296862</v>
      </c>
      <c r="AX18" s="42">
        <f t="shared" si="28"/>
        <v>39179.082440904276</v>
      </c>
      <c r="AY18" s="42">
        <f t="shared" si="28"/>
        <v>40158.55950192688</v>
      </c>
      <c r="AZ18" s="42">
        <f t="shared" si="28"/>
        <v>41162.523489475047</v>
      </c>
      <c r="BA18" s="42">
        <f t="shared" si="28"/>
        <v>42191.586576711918</v>
      </c>
    </row>
    <row r="19" spans="1:53" ht="17.25" customHeight="1" x14ac:dyDescent="0.25">
      <c r="A19" s="46"/>
      <c r="B19" s="3">
        <f>'HUD Income'!$C$25</f>
        <v>41200</v>
      </c>
      <c r="C19" s="1">
        <v>0.5</v>
      </c>
      <c r="D19" s="3">
        <f>'HUD Income'!$M$25</f>
        <v>1030</v>
      </c>
      <c r="E19" s="3">
        <f t="shared" si="10"/>
        <v>1030</v>
      </c>
      <c r="F19" s="3">
        <f>Rents!$E$85</f>
        <v>547</v>
      </c>
      <c r="G19" s="3">
        <f t="shared" si="11"/>
        <v>-483</v>
      </c>
      <c r="H19" s="17" t="str">
        <f t="shared" si="12"/>
        <v>N/A</v>
      </c>
      <c r="J19" s="42">
        <f t="shared" si="13"/>
        <v>601.70000000000005</v>
      </c>
      <c r="K19" s="42">
        <f t="shared" ref="K19:S19" si="29">J19*1.1</f>
        <v>661.87000000000012</v>
      </c>
      <c r="L19" s="42">
        <f t="shared" si="29"/>
        <v>728.05700000000024</v>
      </c>
      <c r="M19" s="42">
        <f t="shared" si="29"/>
        <v>800.86270000000036</v>
      </c>
      <c r="N19" s="42">
        <f t="shared" si="29"/>
        <v>880.94897000000049</v>
      </c>
      <c r="O19" s="42">
        <f t="shared" si="29"/>
        <v>969.04386700000066</v>
      </c>
      <c r="P19" s="42">
        <f t="shared" si="29"/>
        <v>1065.9482537000008</v>
      </c>
      <c r="Q19" s="42">
        <f t="shared" si="29"/>
        <v>1172.5430790700009</v>
      </c>
      <c r="R19" s="42">
        <f t="shared" si="29"/>
        <v>1289.797386977001</v>
      </c>
      <c r="S19" s="42">
        <f t="shared" si="29"/>
        <v>1418.7771256747012</v>
      </c>
      <c r="T19" s="42"/>
      <c r="U19" s="42">
        <f t="shared" si="15"/>
        <v>1055.7499999999998</v>
      </c>
      <c r="V19" s="42">
        <f t="shared" si="15"/>
        <v>1082.1437499999995</v>
      </c>
      <c r="W19" s="42">
        <f t="shared" si="15"/>
        <v>1109.1973437499994</v>
      </c>
      <c r="X19" s="42">
        <f t="shared" si="15"/>
        <v>1136.9272773437494</v>
      </c>
      <c r="Y19" s="42">
        <f t="shared" si="15"/>
        <v>1165.3504592773431</v>
      </c>
      <c r="Z19" s="42">
        <f t="shared" si="15"/>
        <v>1194.4842207592767</v>
      </c>
      <c r="AA19" s="42">
        <f t="shared" si="15"/>
        <v>1224.3463262782584</v>
      </c>
      <c r="AB19" s="42">
        <f t="shared" si="15"/>
        <v>1254.9549844352148</v>
      </c>
      <c r="AC19" s="42">
        <f t="shared" si="15"/>
        <v>1286.328859046095</v>
      </c>
      <c r="AD19" s="42">
        <f t="shared" si="15"/>
        <v>1318.4870805222472</v>
      </c>
      <c r="AE19" s="42"/>
      <c r="AF19" s="42"/>
      <c r="AG19" s="42">
        <f t="shared" si="16"/>
        <v>-454.04999999999973</v>
      </c>
      <c r="AH19" s="42">
        <f t="shared" si="17"/>
        <v>-420.27374999999938</v>
      </c>
      <c r="AI19" s="42">
        <f t="shared" si="18"/>
        <v>-381.14034374999915</v>
      </c>
      <c r="AJ19" s="42">
        <f t="shared" si="19"/>
        <v>-336.06457734374908</v>
      </c>
      <c r="AK19" s="42">
        <f t="shared" si="20"/>
        <v>-284.40148927734265</v>
      </c>
      <c r="AL19" s="42">
        <f t="shared" si="21"/>
        <v>-225.44035375927604</v>
      </c>
      <c r="AM19" s="42">
        <f t="shared" si="22"/>
        <v>-158.3980725782576</v>
      </c>
      <c r="AN19" s="42">
        <f t="shared" si="23"/>
        <v>-82.411905365213897</v>
      </c>
      <c r="AO19" s="42">
        <f t="shared" si="24"/>
        <v>3.4685279309060206</v>
      </c>
      <c r="AP19" s="42">
        <f t="shared" si="25"/>
        <v>100.29004515245401</v>
      </c>
      <c r="AQ19" s="42"/>
      <c r="AR19" s="42">
        <f>B19*$AR$3</f>
        <v>42229.999999999993</v>
      </c>
      <c r="AS19" s="42">
        <f t="shared" ref="AS19:BA19" si="30">AR19*$AR$3</f>
        <v>43285.749999999985</v>
      </c>
      <c r="AT19" s="42">
        <f t="shared" si="30"/>
        <v>44367.893749999981</v>
      </c>
      <c r="AU19" s="42">
        <f t="shared" si="30"/>
        <v>45477.091093749979</v>
      </c>
      <c r="AV19" s="42">
        <f t="shared" si="30"/>
        <v>46614.018371093727</v>
      </c>
      <c r="AW19" s="42">
        <f t="shared" si="30"/>
        <v>47779.368830371066</v>
      </c>
      <c r="AX19" s="42">
        <f t="shared" si="30"/>
        <v>48973.85305113034</v>
      </c>
      <c r="AY19" s="42">
        <f t="shared" si="30"/>
        <v>50198.199377408593</v>
      </c>
      <c r="AZ19" s="42">
        <f t="shared" si="30"/>
        <v>51453.154361843801</v>
      </c>
      <c r="BA19" s="42">
        <f t="shared" si="30"/>
        <v>52739.483220889888</v>
      </c>
    </row>
    <row r="20" spans="1:53" ht="17.25" customHeight="1" x14ac:dyDescent="0.25">
      <c r="A20" s="46"/>
      <c r="B20" s="3">
        <f>'HUD Income'!$B$29</f>
        <v>43260</v>
      </c>
      <c r="C20" s="1">
        <v>0.6</v>
      </c>
      <c r="D20" s="3">
        <f>'HUD Income'!$M$29</f>
        <v>1236</v>
      </c>
      <c r="E20" s="3">
        <f t="shared" si="10"/>
        <v>1081.5</v>
      </c>
      <c r="F20" s="3">
        <f>Rents!$E$86</f>
        <v>548</v>
      </c>
      <c r="G20" s="3">
        <f t="shared" si="11"/>
        <v>-533.5</v>
      </c>
      <c r="H20" s="17" t="str">
        <f t="shared" si="12"/>
        <v>N/A</v>
      </c>
      <c r="J20" s="42">
        <f t="shared" si="13"/>
        <v>602.80000000000007</v>
      </c>
      <c r="K20" s="42">
        <f t="shared" ref="K20:S20" si="31">J20*1.1</f>
        <v>663.08000000000015</v>
      </c>
      <c r="L20" s="42">
        <f t="shared" si="31"/>
        <v>729.38800000000026</v>
      </c>
      <c r="M20" s="42">
        <f t="shared" si="31"/>
        <v>802.32680000000039</v>
      </c>
      <c r="N20" s="42">
        <f t="shared" si="31"/>
        <v>882.55948000000046</v>
      </c>
      <c r="O20" s="42">
        <f t="shared" si="31"/>
        <v>970.81542800000057</v>
      </c>
      <c r="P20" s="42">
        <f t="shared" si="31"/>
        <v>1067.8969708000006</v>
      </c>
      <c r="Q20" s="42">
        <f t="shared" si="31"/>
        <v>1174.6866678800009</v>
      </c>
      <c r="R20" s="42">
        <f t="shared" si="31"/>
        <v>1292.1553346680012</v>
      </c>
      <c r="S20" s="42">
        <f t="shared" si="31"/>
        <v>1421.3708681348014</v>
      </c>
      <c r="T20" s="42"/>
      <c r="U20" s="42">
        <f t="shared" si="15"/>
        <v>1108.5374999999997</v>
      </c>
      <c r="V20" s="42">
        <f t="shared" si="15"/>
        <v>1136.2509374999997</v>
      </c>
      <c r="W20" s="42">
        <f t="shared" si="15"/>
        <v>1164.6572109374995</v>
      </c>
      <c r="X20" s="42">
        <f t="shared" si="15"/>
        <v>1193.7736412109371</v>
      </c>
      <c r="Y20" s="42">
        <f t="shared" si="15"/>
        <v>1223.6179822412103</v>
      </c>
      <c r="Z20" s="42">
        <f t="shared" si="15"/>
        <v>1254.2084317972406</v>
      </c>
      <c r="AA20" s="42">
        <f t="shared" si="15"/>
        <v>1285.5636425921714</v>
      </c>
      <c r="AB20" s="42">
        <f t="shared" si="15"/>
        <v>1317.7027336569756</v>
      </c>
      <c r="AC20" s="42">
        <f t="shared" si="15"/>
        <v>1350.6453019983999</v>
      </c>
      <c r="AD20" s="42">
        <f t="shared" si="15"/>
        <v>1384.4114345483597</v>
      </c>
      <c r="AE20" s="42"/>
      <c r="AF20" s="42"/>
      <c r="AG20" s="42">
        <f t="shared" si="16"/>
        <v>-505.73749999999961</v>
      </c>
      <c r="AH20" s="42">
        <f t="shared" si="17"/>
        <v>-473.17093749999958</v>
      </c>
      <c r="AI20" s="42">
        <f t="shared" si="18"/>
        <v>-435.26921093749922</v>
      </c>
      <c r="AJ20" s="42">
        <f t="shared" si="19"/>
        <v>-391.44684121093667</v>
      </c>
      <c r="AK20" s="42">
        <f t="shared" si="20"/>
        <v>-341.05850224120979</v>
      </c>
      <c r="AL20" s="42">
        <f t="shared" si="21"/>
        <v>-283.39300379724</v>
      </c>
      <c r="AM20" s="42">
        <f t="shared" si="22"/>
        <v>-217.66667179217075</v>
      </c>
      <c r="AN20" s="42">
        <f t="shared" si="23"/>
        <v>-143.01606577697476</v>
      </c>
      <c r="AO20" s="42">
        <f t="shared" si="24"/>
        <v>-58.489967330398713</v>
      </c>
      <c r="AP20" s="42">
        <f t="shared" si="25"/>
        <v>36.959433586441719</v>
      </c>
      <c r="AQ20" s="42"/>
      <c r="AR20" s="42">
        <f>B20*$AR$3</f>
        <v>44341.499999999993</v>
      </c>
      <c r="AS20" s="42">
        <f t="shared" ref="AS20:BA20" si="32">AR20*$AR$3</f>
        <v>45450.037499999991</v>
      </c>
      <c r="AT20" s="42">
        <f t="shared" si="32"/>
        <v>46586.288437499985</v>
      </c>
      <c r="AU20" s="42">
        <f t="shared" si="32"/>
        <v>47750.945648437482</v>
      </c>
      <c r="AV20" s="42">
        <f t="shared" si="32"/>
        <v>48944.719289648412</v>
      </c>
      <c r="AW20" s="42">
        <f t="shared" si="32"/>
        <v>50168.337271889621</v>
      </c>
      <c r="AX20" s="42">
        <f t="shared" si="32"/>
        <v>51422.545703686854</v>
      </c>
      <c r="AY20" s="42">
        <f t="shared" si="32"/>
        <v>52708.109346279023</v>
      </c>
      <c r="AZ20" s="42">
        <f t="shared" si="32"/>
        <v>54025.812079935997</v>
      </c>
      <c r="BA20" s="42">
        <f t="shared" si="32"/>
        <v>55376.457381934393</v>
      </c>
    </row>
    <row r="21" spans="1:53" ht="17.25" customHeight="1" x14ac:dyDescent="0.25">
      <c r="A21" s="46"/>
      <c r="B21" s="3" t="s">
        <v>28</v>
      </c>
      <c r="C21" s="1"/>
      <c r="D21" s="3"/>
      <c r="E21" s="3"/>
    </row>
    <row r="22" spans="1:53" ht="17.25" customHeight="1" x14ac:dyDescent="0.25">
      <c r="A22" s="46"/>
      <c r="B22" s="3"/>
      <c r="C22" s="1"/>
      <c r="D22" s="3"/>
      <c r="E22" s="3"/>
    </row>
    <row r="23" spans="1:53" ht="17.25" customHeight="1" x14ac:dyDescent="0.25">
      <c r="A23" s="46"/>
      <c r="B23" s="3"/>
      <c r="C23" s="1"/>
      <c r="D23" s="3"/>
      <c r="E23" s="3"/>
    </row>
    <row r="24" spans="1:53" ht="17.25" customHeight="1" x14ac:dyDescent="0.25">
      <c r="B24" s="19" t="s">
        <v>57</v>
      </c>
    </row>
    <row r="25" spans="1:53" s="19" customFormat="1" ht="17.25" customHeight="1" x14ac:dyDescent="0.25">
      <c r="B25" s="20" t="s">
        <v>0</v>
      </c>
      <c r="C25" s="20" t="s">
        <v>1</v>
      </c>
      <c r="D25" s="20" t="s">
        <v>3</v>
      </c>
      <c r="E25" s="20" t="s">
        <v>39</v>
      </c>
      <c r="F25" s="20" t="s">
        <v>2</v>
      </c>
      <c r="G25" s="20" t="s">
        <v>58</v>
      </c>
      <c r="H25" s="21" t="s">
        <v>38</v>
      </c>
      <c r="J25" s="30" t="s">
        <v>114</v>
      </c>
      <c r="K25" s="30" t="s">
        <v>104</v>
      </c>
      <c r="L25" s="30" t="s">
        <v>105</v>
      </c>
      <c r="M25" s="30" t="s">
        <v>106</v>
      </c>
      <c r="N25" s="30" t="s">
        <v>107</v>
      </c>
      <c r="O25" s="30" t="s">
        <v>108</v>
      </c>
      <c r="P25" s="30" t="s">
        <v>109</v>
      </c>
      <c r="Q25" s="30" t="s">
        <v>110</v>
      </c>
      <c r="R25" s="30" t="s">
        <v>111</v>
      </c>
      <c r="S25" s="30" t="s">
        <v>112</v>
      </c>
      <c r="U25" s="30" t="s">
        <v>114</v>
      </c>
      <c r="V25" s="30" t="s">
        <v>104</v>
      </c>
      <c r="W25" s="30" t="s">
        <v>105</v>
      </c>
      <c r="X25" s="30" t="s">
        <v>106</v>
      </c>
      <c r="Y25" s="30" t="s">
        <v>107</v>
      </c>
      <c r="Z25" s="30" t="s">
        <v>108</v>
      </c>
      <c r="AA25" s="30" t="s">
        <v>109</v>
      </c>
      <c r="AB25" s="30" t="s">
        <v>110</v>
      </c>
      <c r="AC25" s="30" t="s">
        <v>111</v>
      </c>
      <c r="AD25" s="30" t="s">
        <v>112</v>
      </c>
      <c r="AG25" s="30" t="s">
        <v>114</v>
      </c>
      <c r="AH25" s="30" t="s">
        <v>104</v>
      </c>
      <c r="AI25" s="30" t="s">
        <v>105</v>
      </c>
      <c r="AJ25" s="30" t="s">
        <v>106</v>
      </c>
      <c r="AK25" s="30" t="s">
        <v>107</v>
      </c>
      <c r="AL25" s="30" t="s">
        <v>108</v>
      </c>
      <c r="AM25" s="30" t="s">
        <v>109</v>
      </c>
      <c r="AN25" s="30" t="s">
        <v>110</v>
      </c>
      <c r="AO25" s="30" t="s">
        <v>111</v>
      </c>
      <c r="AP25" s="30" t="s">
        <v>112</v>
      </c>
      <c r="AR25" s="30" t="s">
        <v>114</v>
      </c>
      <c r="AS25" s="30" t="s">
        <v>104</v>
      </c>
      <c r="AT25" s="30" t="s">
        <v>105</v>
      </c>
      <c r="AU25" s="30" t="s">
        <v>106</v>
      </c>
      <c r="AV25" s="30" t="s">
        <v>107</v>
      </c>
      <c r="AW25" s="30" t="s">
        <v>108</v>
      </c>
      <c r="AX25" s="30" t="s">
        <v>109</v>
      </c>
      <c r="AY25" s="30" t="s">
        <v>110</v>
      </c>
      <c r="AZ25" s="30" t="s">
        <v>111</v>
      </c>
      <c r="BA25" s="30" t="s">
        <v>112</v>
      </c>
    </row>
    <row r="26" spans="1:53" ht="17.25" customHeight="1" x14ac:dyDescent="0.25">
      <c r="A26" s="46" t="s">
        <v>33</v>
      </c>
      <c r="B26" s="3"/>
      <c r="C26" s="1"/>
      <c r="D26" s="3"/>
      <c r="E26" s="3"/>
      <c r="F26" s="3"/>
      <c r="G26" s="3"/>
      <c r="H26" s="17"/>
    </row>
    <row r="27" spans="1:53" ht="17.25" customHeight="1" x14ac:dyDescent="0.25">
      <c r="A27" s="46"/>
      <c r="B27" s="3">
        <f>'HUD Income'!$B$17</f>
        <v>21630</v>
      </c>
      <c r="C27" s="1">
        <v>0.3</v>
      </c>
      <c r="D27" s="3">
        <f>'HUD Income'!$L$17</f>
        <v>540.75</v>
      </c>
      <c r="E27" s="3">
        <f t="shared" ref="E27:E30" si="33">B27*0.3/12</f>
        <v>540.75</v>
      </c>
      <c r="F27" s="3">
        <f>Rents!$E$88</f>
        <v>550</v>
      </c>
      <c r="G27" s="3">
        <f t="shared" ref="G27:G30" si="34">F27-E27</f>
        <v>9.25</v>
      </c>
      <c r="H27" s="17">
        <f t="shared" ref="H27:H30" si="35">IF(G27&gt;0,G27,"N/A")</f>
        <v>9.25</v>
      </c>
      <c r="I27" s="11"/>
      <c r="J27" s="42">
        <f t="shared" ref="J27:J30" si="36">$F27*1.1</f>
        <v>605</v>
      </c>
      <c r="K27" s="42">
        <f t="shared" ref="K27:S27" si="37">J27*1.1</f>
        <v>665.5</v>
      </c>
      <c r="L27" s="42">
        <f t="shared" si="37"/>
        <v>732.05000000000007</v>
      </c>
      <c r="M27" s="42">
        <f t="shared" si="37"/>
        <v>805.25500000000011</v>
      </c>
      <c r="N27" s="42">
        <f t="shared" si="37"/>
        <v>885.78050000000019</v>
      </c>
      <c r="O27" s="42">
        <f t="shared" si="37"/>
        <v>974.35855000000026</v>
      </c>
      <c r="P27" s="42">
        <f t="shared" si="37"/>
        <v>1071.7944050000003</v>
      </c>
      <c r="Q27" s="42">
        <f t="shared" si="37"/>
        <v>1178.9738455000004</v>
      </c>
      <c r="R27" s="42">
        <f t="shared" si="37"/>
        <v>1296.8712300500006</v>
      </c>
      <c r="S27" s="42">
        <f t="shared" si="37"/>
        <v>1426.5583530550007</v>
      </c>
      <c r="T27" s="42"/>
      <c r="U27" s="42">
        <f t="shared" ref="U27:AD30" si="38">(AR27*$U$4)/12</f>
        <v>554.26874999999984</v>
      </c>
      <c r="V27" s="42">
        <f t="shared" si="38"/>
        <v>568.12546874999987</v>
      </c>
      <c r="W27" s="42">
        <f t="shared" si="38"/>
        <v>582.32860546874974</v>
      </c>
      <c r="X27" s="42">
        <f t="shared" si="38"/>
        <v>596.88682060546853</v>
      </c>
      <c r="Y27" s="42">
        <f t="shared" si="38"/>
        <v>611.80899112060513</v>
      </c>
      <c r="Z27" s="42">
        <f t="shared" si="38"/>
        <v>627.10421589862028</v>
      </c>
      <c r="AA27" s="42">
        <f t="shared" si="38"/>
        <v>642.7818212960857</v>
      </c>
      <c r="AB27" s="42">
        <f t="shared" si="38"/>
        <v>658.85136682848781</v>
      </c>
      <c r="AC27" s="42">
        <f t="shared" si="38"/>
        <v>675.32265099919994</v>
      </c>
      <c r="AD27" s="42">
        <f t="shared" si="38"/>
        <v>692.20571727417985</v>
      </c>
      <c r="AE27" s="42"/>
      <c r="AF27" s="42"/>
      <c r="AG27" s="42">
        <f t="shared" ref="AG27:AG30" si="39">J27-U27</f>
        <v>50.731250000000159</v>
      </c>
      <c r="AH27" s="42">
        <f t="shared" ref="AH27:AH30" si="40">K27-V27</f>
        <v>97.374531250000132</v>
      </c>
      <c r="AI27" s="42">
        <f t="shared" ref="AI27:AI30" si="41">L27-W27</f>
        <v>149.72139453125033</v>
      </c>
      <c r="AJ27" s="42">
        <f t="shared" ref="AJ27:AJ30" si="42">M27-X27</f>
        <v>208.36817939453158</v>
      </c>
      <c r="AK27" s="42">
        <f t="shared" ref="AK27:AK30" si="43">N27-Y27</f>
        <v>273.97150887939506</v>
      </c>
      <c r="AL27" s="42">
        <f t="shared" ref="AL27:AL30" si="44">O27-Z27</f>
        <v>347.25433410137998</v>
      </c>
      <c r="AM27" s="42">
        <f t="shared" ref="AM27:AM30" si="45">P27-AA27</f>
        <v>429.01258370391463</v>
      </c>
      <c r="AN27" s="42">
        <f t="shared" ref="AN27:AN30" si="46">Q27-AB27</f>
        <v>520.12247867151257</v>
      </c>
      <c r="AO27" s="42">
        <f t="shared" ref="AO27:AO30" si="47">R27-AC27</f>
        <v>621.54857905080064</v>
      </c>
      <c r="AP27" s="42">
        <f t="shared" ref="AP27:AP30" si="48">S27-AD27</f>
        <v>734.35263578082083</v>
      </c>
      <c r="AQ27" s="42"/>
      <c r="AR27" s="42">
        <f>B27*$AR$3</f>
        <v>22170.749999999996</v>
      </c>
      <c r="AS27" s="42">
        <f t="shared" ref="AS27:BA27" si="49">AR27*$AR$3</f>
        <v>22725.018749999996</v>
      </c>
      <c r="AT27" s="42">
        <f t="shared" si="49"/>
        <v>23293.144218749992</v>
      </c>
      <c r="AU27" s="42">
        <f t="shared" si="49"/>
        <v>23875.472824218741</v>
      </c>
      <c r="AV27" s="42">
        <f t="shared" si="49"/>
        <v>24472.359644824206</v>
      </c>
      <c r="AW27" s="42">
        <f t="shared" si="49"/>
        <v>25084.16863594481</v>
      </c>
      <c r="AX27" s="42">
        <f t="shared" si="49"/>
        <v>25711.272851843427</v>
      </c>
      <c r="AY27" s="42">
        <f t="shared" si="49"/>
        <v>26354.054673139512</v>
      </c>
      <c r="AZ27" s="42">
        <f t="shared" si="49"/>
        <v>27012.906039967998</v>
      </c>
      <c r="BA27" s="42">
        <f t="shared" si="49"/>
        <v>27688.228690967197</v>
      </c>
    </row>
    <row r="28" spans="1:53" ht="17.25" customHeight="1" x14ac:dyDescent="0.25">
      <c r="A28" s="46"/>
      <c r="B28" s="3">
        <f>'HUD Income'!$B$21</f>
        <v>28840</v>
      </c>
      <c r="C28" s="1">
        <v>0.4</v>
      </c>
      <c r="D28" s="3">
        <f>'HUD Income'!$L$21</f>
        <v>721</v>
      </c>
      <c r="E28" s="3">
        <f t="shared" si="33"/>
        <v>721</v>
      </c>
      <c r="F28" s="3">
        <f>Rents!$E$88</f>
        <v>550</v>
      </c>
      <c r="G28" s="3">
        <f t="shared" si="34"/>
        <v>-171</v>
      </c>
      <c r="H28" s="17" t="str">
        <f t="shared" si="35"/>
        <v>N/A</v>
      </c>
      <c r="I28" s="11"/>
      <c r="J28" s="42">
        <f t="shared" si="36"/>
        <v>605</v>
      </c>
      <c r="K28" s="42">
        <f t="shared" ref="K28:S28" si="50">J28*1.1</f>
        <v>665.5</v>
      </c>
      <c r="L28" s="42">
        <f t="shared" si="50"/>
        <v>732.05000000000007</v>
      </c>
      <c r="M28" s="42">
        <f t="shared" si="50"/>
        <v>805.25500000000011</v>
      </c>
      <c r="N28" s="42">
        <f t="shared" si="50"/>
        <v>885.78050000000019</v>
      </c>
      <c r="O28" s="42">
        <f t="shared" si="50"/>
        <v>974.35855000000026</v>
      </c>
      <c r="P28" s="42">
        <f t="shared" si="50"/>
        <v>1071.7944050000003</v>
      </c>
      <c r="Q28" s="42">
        <f t="shared" si="50"/>
        <v>1178.9738455000004</v>
      </c>
      <c r="R28" s="42">
        <f t="shared" si="50"/>
        <v>1296.8712300500006</v>
      </c>
      <c r="S28" s="42">
        <f t="shared" si="50"/>
        <v>1426.5583530550007</v>
      </c>
      <c r="T28" s="42"/>
      <c r="U28" s="42">
        <f t="shared" si="38"/>
        <v>739.02499999999998</v>
      </c>
      <c r="V28" s="42">
        <f t="shared" si="38"/>
        <v>757.50062499999979</v>
      </c>
      <c r="W28" s="42">
        <f t="shared" si="38"/>
        <v>776.43814062499985</v>
      </c>
      <c r="X28" s="42">
        <f t="shared" si="38"/>
        <v>795.84909414062474</v>
      </c>
      <c r="Y28" s="42">
        <f t="shared" si="38"/>
        <v>815.74532149414017</v>
      </c>
      <c r="Z28" s="42">
        <f t="shared" si="38"/>
        <v>836.1389545314936</v>
      </c>
      <c r="AA28" s="42">
        <f t="shared" si="38"/>
        <v>857.04242839478081</v>
      </c>
      <c r="AB28" s="42">
        <f t="shared" si="38"/>
        <v>878.4684891046503</v>
      </c>
      <c r="AC28" s="42">
        <f t="shared" si="38"/>
        <v>900.43020133226662</v>
      </c>
      <c r="AD28" s="42">
        <f t="shared" si="38"/>
        <v>922.94095636557313</v>
      </c>
      <c r="AE28" s="42"/>
      <c r="AF28" s="42"/>
      <c r="AG28" s="42">
        <f t="shared" si="39"/>
        <v>-134.02499999999998</v>
      </c>
      <c r="AH28" s="42">
        <f t="shared" si="40"/>
        <v>-92.000624999999786</v>
      </c>
      <c r="AI28" s="42">
        <f t="shared" si="41"/>
        <v>-44.388140624999778</v>
      </c>
      <c r="AJ28" s="42">
        <f t="shared" si="42"/>
        <v>9.4059058593753662</v>
      </c>
      <c r="AK28" s="42">
        <f t="shared" si="43"/>
        <v>70.035178505860017</v>
      </c>
      <c r="AL28" s="42">
        <f t="shared" si="44"/>
        <v>138.21959546850667</v>
      </c>
      <c r="AM28" s="42">
        <f t="shared" si="45"/>
        <v>214.75197660521951</v>
      </c>
      <c r="AN28" s="42">
        <f t="shared" si="46"/>
        <v>300.50535639535008</v>
      </c>
      <c r="AO28" s="42">
        <f t="shared" si="47"/>
        <v>396.44102871773396</v>
      </c>
      <c r="AP28" s="42">
        <f t="shared" si="48"/>
        <v>503.61739668942755</v>
      </c>
      <c r="AQ28" s="42"/>
      <c r="AR28" s="42">
        <f>B28*$AR$3</f>
        <v>29560.999999999996</v>
      </c>
      <c r="AS28" s="42">
        <f t="shared" ref="AS28:BA28" si="51">AR28*$AR$3</f>
        <v>30300.024999999994</v>
      </c>
      <c r="AT28" s="42">
        <f t="shared" si="51"/>
        <v>31057.525624999991</v>
      </c>
      <c r="AU28" s="42">
        <f t="shared" si="51"/>
        <v>31833.963765624987</v>
      </c>
      <c r="AV28" s="42">
        <f t="shared" si="51"/>
        <v>32629.81285976561</v>
      </c>
      <c r="AW28" s="42">
        <f t="shared" si="51"/>
        <v>33445.558181259745</v>
      </c>
      <c r="AX28" s="42">
        <f t="shared" si="51"/>
        <v>34281.697135791233</v>
      </c>
      <c r="AY28" s="42">
        <f t="shared" si="51"/>
        <v>35138.739564186013</v>
      </c>
      <c r="AZ28" s="42">
        <f t="shared" si="51"/>
        <v>36017.208053290662</v>
      </c>
      <c r="BA28" s="42">
        <f t="shared" si="51"/>
        <v>36917.638254622929</v>
      </c>
    </row>
    <row r="29" spans="1:53" ht="17.25" customHeight="1" x14ac:dyDescent="0.25">
      <c r="A29" s="46"/>
      <c r="B29" s="3">
        <f>'HUD Income'!$B$25</f>
        <v>36050</v>
      </c>
      <c r="C29" s="1">
        <v>0.5</v>
      </c>
      <c r="D29" s="3">
        <f>'HUD Income'!$L$25</f>
        <v>901.25</v>
      </c>
      <c r="E29" s="3">
        <f t="shared" si="33"/>
        <v>901.25</v>
      </c>
      <c r="F29" s="3">
        <f>Rents!$E$88</f>
        <v>550</v>
      </c>
      <c r="G29" s="3">
        <f t="shared" si="34"/>
        <v>-351.25</v>
      </c>
      <c r="H29" s="17" t="str">
        <f t="shared" si="35"/>
        <v>N/A</v>
      </c>
      <c r="I29" s="11"/>
      <c r="J29" s="42">
        <f t="shared" si="36"/>
        <v>605</v>
      </c>
      <c r="K29" s="42">
        <f t="shared" ref="K29:S29" si="52">J29*1.1</f>
        <v>665.5</v>
      </c>
      <c r="L29" s="42">
        <f t="shared" si="52"/>
        <v>732.05000000000007</v>
      </c>
      <c r="M29" s="42">
        <f t="shared" si="52"/>
        <v>805.25500000000011</v>
      </c>
      <c r="N29" s="42">
        <f t="shared" si="52"/>
        <v>885.78050000000019</v>
      </c>
      <c r="O29" s="42">
        <f t="shared" si="52"/>
        <v>974.35855000000026</v>
      </c>
      <c r="P29" s="42">
        <f t="shared" si="52"/>
        <v>1071.7944050000003</v>
      </c>
      <c r="Q29" s="42">
        <f t="shared" si="52"/>
        <v>1178.9738455000004</v>
      </c>
      <c r="R29" s="42">
        <f t="shared" si="52"/>
        <v>1296.8712300500006</v>
      </c>
      <c r="S29" s="42">
        <f t="shared" si="52"/>
        <v>1426.5583530550007</v>
      </c>
      <c r="T29" s="42"/>
      <c r="U29" s="42">
        <f t="shared" si="38"/>
        <v>923.78125</v>
      </c>
      <c r="V29" s="42">
        <f t="shared" si="38"/>
        <v>946.87578124999993</v>
      </c>
      <c r="W29" s="42">
        <f t="shared" si="38"/>
        <v>970.54767578124984</v>
      </c>
      <c r="X29" s="42">
        <f t="shared" si="38"/>
        <v>994.81136767578107</v>
      </c>
      <c r="Y29" s="42">
        <f t="shared" si="38"/>
        <v>1019.6816518676754</v>
      </c>
      <c r="Z29" s="42">
        <f t="shared" si="38"/>
        <v>1045.1736931643673</v>
      </c>
      <c r="AA29" s="42">
        <f t="shared" si="38"/>
        <v>1071.3030354934763</v>
      </c>
      <c r="AB29" s="42">
        <f t="shared" si="38"/>
        <v>1098.0856113808131</v>
      </c>
      <c r="AC29" s="42">
        <f t="shared" si="38"/>
        <v>1125.5377516653334</v>
      </c>
      <c r="AD29" s="42">
        <f t="shared" si="38"/>
        <v>1153.6761954569668</v>
      </c>
      <c r="AE29" s="42"/>
      <c r="AF29" s="42"/>
      <c r="AG29" s="42">
        <f t="shared" si="39"/>
        <v>-318.78125</v>
      </c>
      <c r="AH29" s="42">
        <f t="shared" si="40"/>
        <v>-281.37578124999993</v>
      </c>
      <c r="AI29" s="42">
        <f t="shared" si="41"/>
        <v>-238.49767578124977</v>
      </c>
      <c r="AJ29" s="42">
        <f t="shared" si="42"/>
        <v>-189.55636767578096</v>
      </c>
      <c r="AK29" s="42">
        <f t="shared" si="43"/>
        <v>-133.90115186767525</v>
      </c>
      <c r="AL29" s="42">
        <f t="shared" si="44"/>
        <v>-70.815143164366987</v>
      </c>
      <c r="AM29" s="42">
        <f t="shared" si="45"/>
        <v>0.49136950652405176</v>
      </c>
      <c r="AN29" s="42">
        <f t="shared" si="46"/>
        <v>80.888234119187246</v>
      </c>
      <c r="AO29" s="42">
        <f t="shared" si="47"/>
        <v>171.33347838466716</v>
      </c>
      <c r="AP29" s="42">
        <f t="shared" si="48"/>
        <v>272.88215759803393</v>
      </c>
      <c r="AQ29" s="42"/>
      <c r="AR29" s="42">
        <f>B29*$AR$3</f>
        <v>36951.25</v>
      </c>
      <c r="AS29" s="42">
        <f t="shared" ref="AS29:BA29" si="53">AR29*$AR$3</f>
        <v>37875.03125</v>
      </c>
      <c r="AT29" s="42">
        <f t="shared" si="53"/>
        <v>38821.907031249997</v>
      </c>
      <c r="AU29" s="42">
        <f t="shared" si="53"/>
        <v>39792.45470703124</v>
      </c>
      <c r="AV29" s="42">
        <f t="shared" si="53"/>
        <v>40787.266074707019</v>
      </c>
      <c r="AW29" s="42">
        <f t="shared" si="53"/>
        <v>41806.94772657469</v>
      </c>
      <c r="AX29" s="42">
        <f t="shared" si="53"/>
        <v>42852.121419739051</v>
      </c>
      <c r="AY29" s="42">
        <f t="shared" si="53"/>
        <v>43923.424455232525</v>
      </c>
      <c r="AZ29" s="42">
        <f t="shared" si="53"/>
        <v>45021.510066613337</v>
      </c>
      <c r="BA29" s="42">
        <f t="shared" si="53"/>
        <v>46147.047818278668</v>
      </c>
    </row>
    <row r="30" spans="1:53" ht="17.25" customHeight="1" x14ac:dyDescent="0.25">
      <c r="A30" s="46"/>
      <c r="B30" s="3">
        <f>'HUD Income'!$B$29</f>
        <v>43260</v>
      </c>
      <c r="C30" s="1">
        <v>0.6</v>
      </c>
      <c r="D30" s="3">
        <f>'HUD Income'!$L$29</f>
        <v>1081.5</v>
      </c>
      <c r="E30" s="3">
        <f t="shared" si="33"/>
        <v>1081.5</v>
      </c>
      <c r="F30" s="3">
        <f>Rents!$E$89</f>
        <v>550</v>
      </c>
      <c r="G30" s="3">
        <f t="shared" si="34"/>
        <v>-531.5</v>
      </c>
      <c r="H30" s="17" t="str">
        <f t="shared" si="35"/>
        <v>N/A</v>
      </c>
      <c r="I30" s="11"/>
      <c r="J30" s="42">
        <f t="shared" si="36"/>
        <v>605</v>
      </c>
      <c r="K30" s="42">
        <f t="shared" ref="K30:S30" si="54">J30*1.1</f>
        <v>665.5</v>
      </c>
      <c r="L30" s="42">
        <f t="shared" si="54"/>
        <v>732.05000000000007</v>
      </c>
      <c r="M30" s="42">
        <f t="shared" si="54"/>
        <v>805.25500000000011</v>
      </c>
      <c r="N30" s="42">
        <f t="shared" si="54"/>
        <v>885.78050000000019</v>
      </c>
      <c r="O30" s="42">
        <f t="shared" si="54"/>
        <v>974.35855000000026</v>
      </c>
      <c r="P30" s="42">
        <f t="shared" si="54"/>
        <v>1071.7944050000003</v>
      </c>
      <c r="Q30" s="42">
        <f t="shared" si="54"/>
        <v>1178.9738455000004</v>
      </c>
      <c r="R30" s="42">
        <f t="shared" si="54"/>
        <v>1296.8712300500006</v>
      </c>
      <c r="S30" s="42">
        <f t="shared" si="54"/>
        <v>1426.5583530550007</v>
      </c>
      <c r="T30" s="42"/>
      <c r="U30" s="42">
        <f t="shared" si="38"/>
        <v>1108.5374999999997</v>
      </c>
      <c r="V30" s="42">
        <f t="shared" si="38"/>
        <v>1136.2509374999997</v>
      </c>
      <c r="W30" s="42">
        <f t="shared" si="38"/>
        <v>1164.6572109374995</v>
      </c>
      <c r="X30" s="42">
        <f t="shared" si="38"/>
        <v>1193.7736412109371</v>
      </c>
      <c r="Y30" s="42">
        <f t="shared" si="38"/>
        <v>1223.6179822412103</v>
      </c>
      <c r="Z30" s="42">
        <f t="shared" si="38"/>
        <v>1254.2084317972406</v>
      </c>
      <c r="AA30" s="42">
        <f t="shared" si="38"/>
        <v>1285.5636425921714</v>
      </c>
      <c r="AB30" s="42">
        <f t="shared" si="38"/>
        <v>1317.7027336569756</v>
      </c>
      <c r="AC30" s="42">
        <f t="shared" si="38"/>
        <v>1350.6453019983999</v>
      </c>
      <c r="AD30" s="42">
        <f t="shared" si="38"/>
        <v>1384.4114345483597</v>
      </c>
      <c r="AE30" s="42"/>
      <c r="AF30" s="42"/>
      <c r="AG30" s="42">
        <f t="shared" si="39"/>
        <v>-503.53749999999968</v>
      </c>
      <c r="AH30" s="42">
        <f t="shared" si="40"/>
        <v>-470.75093749999974</v>
      </c>
      <c r="AI30" s="42">
        <f t="shared" si="41"/>
        <v>-432.60721093749942</v>
      </c>
      <c r="AJ30" s="42">
        <f t="shared" si="42"/>
        <v>-388.51864121093695</v>
      </c>
      <c r="AK30" s="42">
        <f t="shared" si="43"/>
        <v>-337.83748224121007</v>
      </c>
      <c r="AL30" s="42">
        <f t="shared" si="44"/>
        <v>-279.8498817972403</v>
      </c>
      <c r="AM30" s="42">
        <f t="shared" si="45"/>
        <v>-213.76923759217107</v>
      </c>
      <c r="AN30" s="42">
        <f t="shared" si="46"/>
        <v>-138.72888815697524</v>
      </c>
      <c r="AO30" s="42">
        <f t="shared" si="47"/>
        <v>-53.774071948399296</v>
      </c>
      <c r="AP30" s="42">
        <f t="shared" si="48"/>
        <v>42.146918506640986</v>
      </c>
      <c r="AQ30" s="42"/>
      <c r="AR30" s="42">
        <f>B30*$AR$3</f>
        <v>44341.499999999993</v>
      </c>
      <c r="AS30" s="42">
        <f t="shared" ref="AS30:BA30" si="55">AR30*$AR$3</f>
        <v>45450.037499999991</v>
      </c>
      <c r="AT30" s="42">
        <f t="shared" si="55"/>
        <v>46586.288437499985</v>
      </c>
      <c r="AU30" s="42">
        <f t="shared" si="55"/>
        <v>47750.945648437482</v>
      </c>
      <c r="AV30" s="42">
        <f t="shared" si="55"/>
        <v>48944.719289648412</v>
      </c>
      <c r="AW30" s="42">
        <f t="shared" si="55"/>
        <v>50168.337271889621</v>
      </c>
      <c r="AX30" s="42">
        <f t="shared" si="55"/>
        <v>51422.545703686854</v>
      </c>
      <c r="AY30" s="42">
        <f t="shared" si="55"/>
        <v>52708.109346279023</v>
      </c>
      <c r="AZ30" s="42">
        <f t="shared" si="55"/>
        <v>54025.812079935997</v>
      </c>
      <c r="BA30" s="42">
        <f t="shared" si="55"/>
        <v>55376.457381934393</v>
      </c>
    </row>
    <row r="31" spans="1:53" ht="17.25" customHeight="1" x14ac:dyDescent="0.25">
      <c r="A31" s="46"/>
      <c r="B31" s="3"/>
      <c r="C31" s="1"/>
      <c r="D31" s="3"/>
      <c r="E31" s="3"/>
      <c r="I31" s="11"/>
    </row>
    <row r="32" spans="1:53" ht="17.25" customHeight="1" x14ac:dyDescent="0.25">
      <c r="A32" s="46"/>
      <c r="B32" s="3"/>
      <c r="C32" s="1"/>
      <c r="D32" s="3"/>
      <c r="E32" s="3"/>
      <c r="I32" s="11"/>
    </row>
    <row r="33" spans="1:53" ht="17.25" customHeight="1" x14ac:dyDescent="0.25">
      <c r="A33" s="46"/>
      <c r="B33" s="3"/>
      <c r="C33" s="1"/>
      <c r="D33" s="3"/>
      <c r="E33" s="3"/>
    </row>
    <row r="34" spans="1:53" ht="17.25" customHeight="1" x14ac:dyDescent="0.25">
      <c r="B34" s="19" t="s">
        <v>57</v>
      </c>
    </row>
    <row r="35" spans="1:53" s="19" customFormat="1" ht="17.25" customHeight="1" x14ac:dyDescent="0.25">
      <c r="B35" s="20" t="s">
        <v>0</v>
      </c>
      <c r="C35" s="20" t="s">
        <v>1</v>
      </c>
      <c r="D35" s="20" t="s">
        <v>3</v>
      </c>
      <c r="E35" s="20" t="s">
        <v>39</v>
      </c>
      <c r="F35" s="20" t="s">
        <v>2</v>
      </c>
      <c r="G35" s="20" t="s">
        <v>58</v>
      </c>
      <c r="H35" s="21" t="s">
        <v>38</v>
      </c>
      <c r="J35" s="30" t="s">
        <v>114</v>
      </c>
      <c r="K35" s="30" t="s">
        <v>104</v>
      </c>
      <c r="L35" s="30" t="s">
        <v>105</v>
      </c>
      <c r="M35" s="30" t="s">
        <v>106</v>
      </c>
      <c r="N35" s="30" t="s">
        <v>107</v>
      </c>
      <c r="O35" s="30" t="s">
        <v>108</v>
      </c>
      <c r="P35" s="30" t="s">
        <v>109</v>
      </c>
      <c r="Q35" s="30" t="s">
        <v>110</v>
      </c>
      <c r="R35" s="30" t="s">
        <v>111</v>
      </c>
      <c r="S35" s="30" t="s">
        <v>112</v>
      </c>
      <c r="U35" s="30" t="s">
        <v>114</v>
      </c>
      <c r="V35" s="30" t="s">
        <v>104</v>
      </c>
      <c r="W35" s="30" t="s">
        <v>105</v>
      </c>
      <c r="X35" s="30" t="s">
        <v>106</v>
      </c>
      <c r="Y35" s="30" t="s">
        <v>107</v>
      </c>
      <c r="Z35" s="30" t="s">
        <v>108</v>
      </c>
      <c r="AA35" s="30" t="s">
        <v>109</v>
      </c>
      <c r="AB35" s="30" t="s">
        <v>110</v>
      </c>
      <c r="AC35" s="30" t="s">
        <v>111</v>
      </c>
      <c r="AD35" s="30" t="s">
        <v>112</v>
      </c>
      <c r="AG35" s="30" t="s">
        <v>114</v>
      </c>
      <c r="AH35" s="30" t="s">
        <v>104</v>
      </c>
      <c r="AI35" s="30" t="s">
        <v>105</v>
      </c>
      <c r="AJ35" s="30" t="s">
        <v>106</v>
      </c>
      <c r="AK35" s="30" t="s">
        <v>107</v>
      </c>
      <c r="AL35" s="30" t="s">
        <v>108</v>
      </c>
      <c r="AM35" s="30" t="s">
        <v>109</v>
      </c>
      <c r="AN35" s="30" t="s">
        <v>110</v>
      </c>
      <c r="AO35" s="30" t="s">
        <v>111</v>
      </c>
      <c r="AP35" s="30" t="s">
        <v>112</v>
      </c>
      <c r="AR35" s="30" t="s">
        <v>114</v>
      </c>
      <c r="AS35" s="30" t="s">
        <v>104</v>
      </c>
      <c r="AT35" s="30" t="s">
        <v>105</v>
      </c>
      <c r="AU35" s="30" t="s">
        <v>106</v>
      </c>
      <c r="AV35" s="30" t="s">
        <v>107</v>
      </c>
      <c r="AW35" s="30" t="s">
        <v>108</v>
      </c>
      <c r="AX35" s="30" t="s">
        <v>109</v>
      </c>
      <c r="AY35" s="30" t="s">
        <v>110</v>
      </c>
      <c r="AZ35" s="30" t="s">
        <v>111</v>
      </c>
      <c r="BA35" s="30" t="s">
        <v>112</v>
      </c>
    </row>
    <row r="36" spans="1:53" ht="17.25" customHeight="1" x14ac:dyDescent="0.25">
      <c r="A36" s="46" t="s">
        <v>34</v>
      </c>
      <c r="B36" s="3"/>
      <c r="C36" s="1"/>
      <c r="D36" s="3"/>
      <c r="E36" s="3"/>
      <c r="F36" s="3"/>
      <c r="G36" s="3"/>
      <c r="H36" s="17"/>
    </row>
    <row r="37" spans="1:53" ht="17.25" customHeight="1" x14ac:dyDescent="0.25">
      <c r="A37" s="46"/>
      <c r="B37" s="3">
        <f>'HUD Income'!$C$17</f>
        <v>24700</v>
      </c>
      <c r="C37" s="1">
        <v>0.3</v>
      </c>
      <c r="D37" s="3">
        <f>'HUD Income'!$M$17</f>
        <v>617.5</v>
      </c>
      <c r="E37" s="3">
        <f t="shared" ref="E37:E40" si="56">B37*0.3/12</f>
        <v>617.5</v>
      </c>
      <c r="F37" s="3">
        <f>Rents!$E$88</f>
        <v>550</v>
      </c>
      <c r="G37" s="3">
        <f t="shared" ref="G37:G40" si="57">F37-E37</f>
        <v>-67.5</v>
      </c>
      <c r="H37" s="17" t="str">
        <f t="shared" ref="H37:H40" si="58">IF(G37&gt;0,G37,"N/A")</f>
        <v>N/A</v>
      </c>
      <c r="J37" s="42">
        <f t="shared" ref="J37:J40" si="59">$F37*1.1</f>
        <v>605</v>
      </c>
      <c r="K37" s="42">
        <f t="shared" ref="K37:S37" si="60">J37*1.1</f>
        <v>665.5</v>
      </c>
      <c r="L37" s="42">
        <f t="shared" si="60"/>
        <v>732.05000000000007</v>
      </c>
      <c r="M37" s="42">
        <f t="shared" si="60"/>
        <v>805.25500000000011</v>
      </c>
      <c r="N37" s="42">
        <f t="shared" si="60"/>
        <v>885.78050000000019</v>
      </c>
      <c r="O37" s="42">
        <f t="shared" si="60"/>
        <v>974.35855000000026</v>
      </c>
      <c r="P37" s="42">
        <f t="shared" si="60"/>
        <v>1071.7944050000003</v>
      </c>
      <c r="Q37" s="42">
        <f t="shared" si="60"/>
        <v>1178.9738455000004</v>
      </c>
      <c r="R37" s="42">
        <f t="shared" si="60"/>
        <v>1296.8712300500006</v>
      </c>
      <c r="S37" s="42">
        <f t="shared" si="60"/>
        <v>1426.5583530550007</v>
      </c>
      <c r="T37" s="42"/>
      <c r="U37" s="42">
        <f t="shared" ref="U37:AD40" si="61">(AR37*$U$4)/12</f>
        <v>632.93749999999989</v>
      </c>
      <c r="V37" s="42">
        <f t="shared" si="61"/>
        <v>648.76093749999984</v>
      </c>
      <c r="W37" s="42">
        <f t="shared" si="61"/>
        <v>664.97996093749975</v>
      </c>
      <c r="X37" s="42">
        <f t="shared" si="61"/>
        <v>681.60445996093722</v>
      </c>
      <c r="Y37" s="42">
        <f t="shared" si="61"/>
        <v>698.6445714599605</v>
      </c>
      <c r="Z37" s="42">
        <f t="shared" si="61"/>
        <v>716.11068574645958</v>
      </c>
      <c r="AA37" s="42">
        <f t="shared" si="61"/>
        <v>734.0134528901209</v>
      </c>
      <c r="AB37" s="42">
        <f t="shared" si="61"/>
        <v>752.36378921237383</v>
      </c>
      <c r="AC37" s="42">
        <f t="shared" si="61"/>
        <v>771.17288394268314</v>
      </c>
      <c r="AD37" s="42">
        <f t="shared" si="61"/>
        <v>790.45220604125007</v>
      </c>
      <c r="AE37" s="42"/>
      <c r="AF37" s="42"/>
      <c r="AG37" s="42">
        <f t="shared" ref="AG37:AG40" si="62">J37-U37</f>
        <v>-27.937499999999886</v>
      </c>
      <c r="AH37" s="42">
        <f t="shared" ref="AH37:AH40" si="63">K37-V37</f>
        <v>16.739062500000159</v>
      </c>
      <c r="AI37" s="42">
        <f t="shared" ref="AI37:AI40" si="64">L37-W37</f>
        <v>67.070039062500314</v>
      </c>
      <c r="AJ37" s="42">
        <f t="shared" ref="AJ37:AJ40" si="65">M37-X37</f>
        <v>123.65054003906289</v>
      </c>
      <c r="AK37" s="42">
        <f t="shared" ref="AK37:AK40" si="66">N37-Y37</f>
        <v>187.13592854003969</v>
      </c>
      <c r="AL37" s="42">
        <f t="shared" ref="AL37:AL40" si="67">O37-Z37</f>
        <v>258.24786425354068</v>
      </c>
      <c r="AM37" s="42">
        <f t="shared" ref="AM37:AM40" si="68">P37-AA37</f>
        <v>337.78095210987942</v>
      </c>
      <c r="AN37" s="42">
        <f t="shared" ref="AN37:AN40" si="69">Q37-AB37</f>
        <v>426.61005628762655</v>
      </c>
      <c r="AO37" s="42">
        <f t="shared" ref="AO37:AO40" si="70">R37-AC37</f>
        <v>525.69834610731743</v>
      </c>
      <c r="AP37" s="42">
        <f t="shared" ref="AP37:AP40" si="71">S37-AD37</f>
        <v>636.10614701375061</v>
      </c>
      <c r="AQ37" s="42"/>
      <c r="AR37" s="42">
        <f>B37*$AR$3</f>
        <v>25317.499999999996</v>
      </c>
      <c r="AS37" s="42">
        <f t="shared" ref="AS37:BA37" si="72">AR37*$AR$3</f>
        <v>25950.437499999993</v>
      </c>
      <c r="AT37" s="42">
        <f t="shared" si="72"/>
        <v>26599.198437499992</v>
      </c>
      <c r="AU37" s="42">
        <f t="shared" si="72"/>
        <v>27264.178398437489</v>
      </c>
      <c r="AV37" s="42">
        <f t="shared" si="72"/>
        <v>27945.782858398423</v>
      </c>
      <c r="AW37" s="42">
        <f t="shared" si="72"/>
        <v>28644.42742985838</v>
      </c>
      <c r="AX37" s="42">
        <f t="shared" si="72"/>
        <v>29360.538115604839</v>
      </c>
      <c r="AY37" s="42">
        <f t="shared" si="72"/>
        <v>30094.551568494957</v>
      </c>
      <c r="AZ37" s="42">
        <f t="shared" si="72"/>
        <v>30846.915357707327</v>
      </c>
      <c r="BA37" s="42">
        <f t="shared" si="72"/>
        <v>31618.088241650006</v>
      </c>
    </row>
    <row r="38" spans="1:53" ht="17.25" customHeight="1" x14ac:dyDescent="0.25">
      <c r="A38" s="46"/>
      <c r="B38" s="3">
        <f>'HUD Income'!$C$21</f>
        <v>32960</v>
      </c>
      <c r="C38" s="1">
        <v>0.4</v>
      </c>
      <c r="D38" s="3">
        <f>'HUD Income'!$M$21</f>
        <v>824</v>
      </c>
      <c r="E38" s="3">
        <f t="shared" si="56"/>
        <v>824</v>
      </c>
      <c r="F38" s="3">
        <f>Rents!$E$88</f>
        <v>550</v>
      </c>
      <c r="G38" s="3">
        <f t="shared" si="57"/>
        <v>-274</v>
      </c>
      <c r="H38" s="17" t="str">
        <f t="shared" si="58"/>
        <v>N/A</v>
      </c>
      <c r="J38" s="42">
        <f t="shared" si="59"/>
        <v>605</v>
      </c>
      <c r="K38" s="42">
        <f t="shared" ref="K38:S38" si="73">J38*1.1</f>
        <v>665.5</v>
      </c>
      <c r="L38" s="42">
        <f t="shared" si="73"/>
        <v>732.05000000000007</v>
      </c>
      <c r="M38" s="42">
        <f t="shared" si="73"/>
        <v>805.25500000000011</v>
      </c>
      <c r="N38" s="42">
        <f t="shared" si="73"/>
        <v>885.78050000000019</v>
      </c>
      <c r="O38" s="42">
        <f t="shared" si="73"/>
        <v>974.35855000000026</v>
      </c>
      <c r="P38" s="42">
        <f t="shared" si="73"/>
        <v>1071.7944050000003</v>
      </c>
      <c r="Q38" s="42">
        <f t="shared" si="73"/>
        <v>1178.9738455000004</v>
      </c>
      <c r="R38" s="42">
        <f t="shared" si="73"/>
        <v>1296.8712300500006</v>
      </c>
      <c r="S38" s="42">
        <f t="shared" si="73"/>
        <v>1426.5583530550007</v>
      </c>
      <c r="T38" s="42"/>
      <c r="U38" s="42">
        <f t="shared" si="61"/>
        <v>844.59999999999991</v>
      </c>
      <c r="V38" s="42">
        <f t="shared" si="61"/>
        <v>865.71500000000003</v>
      </c>
      <c r="W38" s="42">
        <f t="shared" si="61"/>
        <v>887.35787499999981</v>
      </c>
      <c r="X38" s="42">
        <f t="shared" si="61"/>
        <v>909.54182187499964</v>
      </c>
      <c r="Y38" s="42">
        <f t="shared" si="61"/>
        <v>932.28036742187476</v>
      </c>
      <c r="Z38" s="42">
        <f t="shared" si="61"/>
        <v>955.58737660742145</v>
      </c>
      <c r="AA38" s="42">
        <f t="shared" si="61"/>
        <v>979.4770610226069</v>
      </c>
      <c r="AB38" s="42">
        <f t="shared" si="61"/>
        <v>1003.963987548172</v>
      </c>
      <c r="AC38" s="42">
        <f t="shared" si="61"/>
        <v>1029.0630872368761</v>
      </c>
      <c r="AD38" s="42">
        <f t="shared" si="61"/>
        <v>1054.7896644177979</v>
      </c>
      <c r="AE38" s="42"/>
      <c r="AF38" s="42"/>
      <c r="AG38" s="42">
        <f t="shared" si="62"/>
        <v>-239.59999999999991</v>
      </c>
      <c r="AH38" s="42">
        <f t="shared" si="63"/>
        <v>-200.21500000000003</v>
      </c>
      <c r="AI38" s="42">
        <f t="shared" si="64"/>
        <v>-155.30787499999974</v>
      </c>
      <c r="AJ38" s="42">
        <f t="shared" si="65"/>
        <v>-104.28682187499953</v>
      </c>
      <c r="AK38" s="42">
        <f t="shared" si="66"/>
        <v>-46.499867421874569</v>
      </c>
      <c r="AL38" s="42">
        <f t="shared" si="67"/>
        <v>18.771173392578817</v>
      </c>
      <c r="AM38" s="42">
        <f t="shared" si="68"/>
        <v>92.317343977393421</v>
      </c>
      <c r="AN38" s="42">
        <f t="shared" si="69"/>
        <v>175.00985795182839</v>
      </c>
      <c r="AO38" s="42">
        <f t="shared" si="70"/>
        <v>267.8081428131245</v>
      </c>
      <c r="AP38" s="42">
        <f t="shared" si="71"/>
        <v>371.76868863720279</v>
      </c>
      <c r="AQ38" s="42"/>
      <c r="AR38" s="42">
        <f>B38*$AR$3</f>
        <v>33784</v>
      </c>
      <c r="AS38" s="42">
        <f t="shared" ref="AS38:BA38" si="74">AR38*$AR$3</f>
        <v>34628.6</v>
      </c>
      <c r="AT38" s="42">
        <f t="shared" si="74"/>
        <v>35494.314999999995</v>
      </c>
      <c r="AU38" s="42">
        <f t="shared" si="74"/>
        <v>36381.672874999989</v>
      </c>
      <c r="AV38" s="42">
        <f t="shared" si="74"/>
        <v>37291.214696874988</v>
      </c>
      <c r="AW38" s="42">
        <f t="shared" si="74"/>
        <v>38223.495064296862</v>
      </c>
      <c r="AX38" s="42">
        <f t="shared" si="74"/>
        <v>39179.082440904276</v>
      </c>
      <c r="AY38" s="42">
        <f t="shared" si="74"/>
        <v>40158.55950192688</v>
      </c>
      <c r="AZ38" s="42">
        <f t="shared" si="74"/>
        <v>41162.523489475047</v>
      </c>
      <c r="BA38" s="42">
        <f t="shared" si="74"/>
        <v>42191.586576711918</v>
      </c>
    </row>
    <row r="39" spans="1:53" ht="17.25" customHeight="1" x14ac:dyDescent="0.25">
      <c r="A39" s="46"/>
      <c r="B39" s="3">
        <f>'HUD Income'!$C$25</f>
        <v>41200</v>
      </c>
      <c r="C39" s="1">
        <v>0.5</v>
      </c>
      <c r="D39" s="3">
        <f>'HUD Income'!$M$25</f>
        <v>1030</v>
      </c>
      <c r="E39" s="3">
        <f t="shared" si="56"/>
        <v>1030</v>
      </c>
      <c r="F39" s="3">
        <f>Rents!$E$88</f>
        <v>550</v>
      </c>
      <c r="G39" s="3">
        <f t="shared" si="57"/>
        <v>-480</v>
      </c>
      <c r="H39" s="17" t="str">
        <f t="shared" si="58"/>
        <v>N/A</v>
      </c>
      <c r="J39" s="42">
        <f t="shared" si="59"/>
        <v>605</v>
      </c>
      <c r="K39" s="42">
        <f t="shared" ref="K39:S39" si="75">J39*1.1</f>
        <v>665.5</v>
      </c>
      <c r="L39" s="42">
        <f t="shared" si="75"/>
        <v>732.05000000000007</v>
      </c>
      <c r="M39" s="42">
        <f t="shared" si="75"/>
        <v>805.25500000000011</v>
      </c>
      <c r="N39" s="42">
        <f t="shared" si="75"/>
        <v>885.78050000000019</v>
      </c>
      <c r="O39" s="42">
        <f t="shared" si="75"/>
        <v>974.35855000000026</v>
      </c>
      <c r="P39" s="42">
        <f t="shared" si="75"/>
        <v>1071.7944050000003</v>
      </c>
      <c r="Q39" s="42">
        <f t="shared" si="75"/>
        <v>1178.9738455000004</v>
      </c>
      <c r="R39" s="42">
        <f t="shared" si="75"/>
        <v>1296.8712300500006</v>
      </c>
      <c r="S39" s="42">
        <f t="shared" si="75"/>
        <v>1426.5583530550007</v>
      </c>
      <c r="T39" s="42"/>
      <c r="U39" s="42">
        <f t="shared" si="61"/>
        <v>1055.7499999999998</v>
      </c>
      <c r="V39" s="42">
        <f t="shared" si="61"/>
        <v>1082.1437499999995</v>
      </c>
      <c r="W39" s="42">
        <f t="shared" si="61"/>
        <v>1109.1973437499994</v>
      </c>
      <c r="X39" s="42">
        <f t="shared" si="61"/>
        <v>1136.9272773437494</v>
      </c>
      <c r="Y39" s="42">
        <f t="shared" si="61"/>
        <v>1165.3504592773431</v>
      </c>
      <c r="Z39" s="42">
        <f t="shared" si="61"/>
        <v>1194.4842207592767</v>
      </c>
      <c r="AA39" s="42">
        <f t="shared" si="61"/>
        <v>1224.3463262782584</v>
      </c>
      <c r="AB39" s="42">
        <f t="shared" si="61"/>
        <v>1254.9549844352148</v>
      </c>
      <c r="AC39" s="42">
        <f t="shared" si="61"/>
        <v>1286.328859046095</v>
      </c>
      <c r="AD39" s="42">
        <f t="shared" si="61"/>
        <v>1318.4870805222472</v>
      </c>
      <c r="AE39" s="42"/>
      <c r="AF39" s="42"/>
      <c r="AG39" s="42">
        <f t="shared" si="62"/>
        <v>-450.74999999999977</v>
      </c>
      <c r="AH39" s="42">
        <f t="shared" si="63"/>
        <v>-416.6437499999995</v>
      </c>
      <c r="AI39" s="42">
        <f t="shared" si="64"/>
        <v>-377.14734374999932</v>
      </c>
      <c r="AJ39" s="42">
        <f t="shared" si="65"/>
        <v>-331.67227734374933</v>
      </c>
      <c r="AK39" s="42">
        <f t="shared" si="66"/>
        <v>-279.56995927734295</v>
      </c>
      <c r="AL39" s="42">
        <f t="shared" si="67"/>
        <v>-220.12567075927643</v>
      </c>
      <c r="AM39" s="42">
        <f t="shared" si="68"/>
        <v>-152.55192127825808</v>
      </c>
      <c r="AN39" s="42">
        <f t="shared" si="69"/>
        <v>-75.981138935214403</v>
      </c>
      <c r="AO39" s="42">
        <f t="shared" si="70"/>
        <v>10.5423710039056</v>
      </c>
      <c r="AP39" s="42">
        <f t="shared" si="71"/>
        <v>108.07127253275348</v>
      </c>
      <c r="AQ39" s="42"/>
      <c r="AR39" s="42">
        <f>B39*$AR$3</f>
        <v>42229.999999999993</v>
      </c>
      <c r="AS39" s="42">
        <f t="shared" ref="AS39:BA39" si="76">AR39*$AR$3</f>
        <v>43285.749999999985</v>
      </c>
      <c r="AT39" s="42">
        <f t="shared" si="76"/>
        <v>44367.893749999981</v>
      </c>
      <c r="AU39" s="42">
        <f t="shared" si="76"/>
        <v>45477.091093749979</v>
      </c>
      <c r="AV39" s="42">
        <f t="shared" si="76"/>
        <v>46614.018371093727</v>
      </c>
      <c r="AW39" s="42">
        <f t="shared" si="76"/>
        <v>47779.368830371066</v>
      </c>
      <c r="AX39" s="42">
        <f t="shared" si="76"/>
        <v>48973.85305113034</v>
      </c>
      <c r="AY39" s="42">
        <f t="shared" si="76"/>
        <v>50198.199377408593</v>
      </c>
      <c r="AZ39" s="42">
        <f t="shared" si="76"/>
        <v>51453.154361843801</v>
      </c>
      <c r="BA39" s="42">
        <f t="shared" si="76"/>
        <v>52739.483220889888</v>
      </c>
    </row>
    <row r="40" spans="1:53" ht="17.25" customHeight="1" x14ac:dyDescent="0.25">
      <c r="A40" s="46"/>
      <c r="B40" s="3">
        <f>'HUD Income'!$B$29</f>
        <v>43260</v>
      </c>
      <c r="C40" s="1">
        <v>0.6</v>
      </c>
      <c r="D40" s="3">
        <f>'HUD Income'!$M$29</f>
        <v>1236</v>
      </c>
      <c r="E40" s="3">
        <f t="shared" si="56"/>
        <v>1081.5</v>
      </c>
      <c r="F40" s="3">
        <f>Rents!$E$89</f>
        <v>550</v>
      </c>
      <c r="G40" s="3">
        <f t="shared" si="57"/>
        <v>-531.5</v>
      </c>
      <c r="H40" s="17" t="str">
        <f t="shared" si="58"/>
        <v>N/A</v>
      </c>
      <c r="J40" s="42">
        <f t="shared" si="59"/>
        <v>605</v>
      </c>
      <c r="K40" s="42">
        <f t="shared" ref="K40:S40" si="77">J40*1.1</f>
        <v>665.5</v>
      </c>
      <c r="L40" s="42">
        <f t="shared" si="77"/>
        <v>732.05000000000007</v>
      </c>
      <c r="M40" s="42">
        <f t="shared" si="77"/>
        <v>805.25500000000011</v>
      </c>
      <c r="N40" s="42">
        <f t="shared" si="77"/>
        <v>885.78050000000019</v>
      </c>
      <c r="O40" s="42">
        <f t="shared" si="77"/>
        <v>974.35855000000026</v>
      </c>
      <c r="P40" s="42">
        <f t="shared" si="77"/>
        <v>1071.7944050000003</v>
      </c>
      <c r="Q40" s="42">
        <f t="shared" si="77"/>
        <v>1178.9738455000004</v>
      </c>
      <c r="R40" s="42">
        <f t="shared" si="77"/>
        <v>1296.8712300500006</v>
      </c>
      <c r="S40" s="42">
        <f t="shared" si="77"/>
        <v>1426.5583530550007</v>
      </c>
      <c r="T40" s="42"/>
      <c r="U40" s="42">
        <f t="shared" si="61"/>
        <v>1108.5374999999997</v>
      </c>
      <c r="V40" s="42">
        <f t="shared" si="61"/>
        <v>1136.2509374999997</v>
      </c>
      <c r="W40" s="42">
        <f t="shared" si="61"/>
        <v>1164.6572109374995</v>
      </c>
      <c r="X40" s="42">
        <f t="shared" si="61"/>
        <v>1193.7736412109371</v>
      </c>
      <c r="Y40" s="42">
        <f t="shared" si="61"/>
        <v>1223.6179822412103</v>
      </c>
      <c r="Z40" s="42">
        <f t="shared" si="61"/>
        <v>1254.2084317972406</v>
      </c>
      <c r="AA40" s="42">
        <f t="shared" si="61"/>
        <v>1285.5636425921714</v>
      </c>
      <c r="AB40" s="42">
        <f t="shared" si="61"/>
        <v>1317.7027336569756</v>
      </c>
      <c r="AC40" s="42">
        <f t="shared" si="61"/>
        <v>1350.6453019983999</v>
      </c>
      <c r="AD40" s="42">
        <f t="shared" si="61"/>
        <v>1384.4114345483597</v>
      </c>
      <c r="AE40" s="42"/>
      <c r="AF40" s="42"/>
      <c r="AG40" s="42">
        <f t="shared" si="62"/>
        <v>-503.53749999999968</v>
      </c>
      <c r="AH40" s="42">
        <f t="shared" si="63"/>
        <v>-470.75093749999974</v>
      </c>
      <c r="AI40" s="42">
        <f t="shared" si="64"/>
        <v>-432.60721093749942</v>
      </c>
      <c r="AJ40" s="42">
        <f t="shared" si="65"/>
        <v>-388.51864121093695</v>
      </c>
      <c r="AK40" s="42">
        <f t="shared" si="66"/>
        <v>-337.83748224121007</v>
      </c>
      <c r="AL40" s="42">
        <f t="shared" si="67"/>
        <v>-279.8498817972403</v>
      </c>
      <c r="AM40" s="42">
        <f t="shared" si="68"/>
        <v>-213.76923759217107</v>
      </c>
      <c r="AN40" s="42">
        <f t="shared" si="69"/>
        <v>-138.72888815697524</v>
      </c>
      <c r="AO40" s="42">
        <f t="shared" si="70"/>
        <v>-53.774071948399296</v>
      </c>
      <c r="AP40" s="42">
        <f t="shared" si="71"/>
        <v>42.146918506640986</v>
      </c>
      <c r="AQ40" s="42"/>
      <c r="AR40" s="42">
        <f>B40*$AR$3</f>
        <v>44341.499999999993</v>
      </c>
      <c r="AS40" s="42">
        <f t="shared" ref="AS40:BA40" si="78">AR40*$AR$3</f>
        <v>45450.037499999991</v>
      </c>
      <c r="AT40" s="42">
        <f t="shared" si="78"/>
        <v>46586.288437499985</v>
      </c>
      <c r="AU40" s="42">
        <f t="shared" si="78"/>
        <v>47750.945648437482</v>
      </c>
      <c r="AV40" s="42">
        <f t="shared" si="78"/>
        <v>48944.719289648412</v>
      </c>
      <c r="AW40" s="42">
        <f t="shared" si="78"/>
        <v>50168.337271889621</v>
      </c>
      <c r="AX40" s="42">
        <f t="shared" si="78"/>
        <v>51422.545703686854</v>
      </c>
      <c r="AY40" s="42">
        <f t="shared" si="78"/>
        <v>52708.109346279023</v>
      </c>
      <c r="AZ40" s="42">
        <f t="shared" si="78"/>
        <v>54025.812079935997</v>
      </c>
      <c r="BA40" s="42">
        <f t="shared" si="78"/>
        <v>55376.457381934393</v>
      </c>
    </row>
    <row r="41" spans="1:53" ht="17.25" customHeight="1" x14ac:dyDescent="0.25">
      <c r="A41" s="46"/>
      <c r="B41" s="3" t="s">
        <v>28</v>
      </c>
      <c r="C41" s="1"/>
      <c r="D41" s="3"/>
      <c r="E41" s="3"/>
    </row>
    <row r="42" spans="1:53" ht="17.25" customHeight="1" x14ac:dyDescent="0.25">
      <c r="A42" s="46"/>
      <c r="B42" s="3"/>
      <c r="C42" s="1"/>
      <c r="D42" s="3"/>
      <c r="E42" s="3"/>
    </row>
    <row r="43" spans="1:53" ht="17.25" customHeight="1" x14ac:dyDescent="0.25">
      <c r="A43" s="46"/>
      <c r="B43" s="3"/>
      <c r="C43" s="1"/>
      <c r="D43" s="3"/>
      <c r="E43" s="3"/>
    </row>
  </sheetData>
  <mergeCells count="8">
    <mergeCell ref="AU2:BD2"/>
    <mergeCell ref="A6:A13"/>
    <mergeCell ref="A16:A23"/>
    <mergeCell ref="A26:A33"/>
    <mergeCell ref="A36:A43"/>
    <mergeCell ref="K2:S2"/>
    <mergeCell ref="U2:AC2"/>
    <mergeCell ref="AG2:AO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24"/>
  <sheetViews>
    <sheetView workbookViewId="0">
      <selection activeCell="B24" sqref="B24"/>
    </sheetView>
  </sheetViews>
  <sheetFormatPr defaultRowHeight="15" x14ac:dyDescent="0.25"/>
  <cols>
    <col min="2" max="2" width="13.140625" customWidth="1"/>
    <col min="4" max="4" width="17.42578125" customWidth="1"/>
    <col min="5" max="5" width="19.5703125" customWidth="1"/>
    <col min="6" max="7" width="16.42578125" customWidth="1"/>
    <col min="8" max="8" width="15.140625" customWidth="1"/>
  </cols>
  <sheetData>
    <row r="2" spans="1:56" ht="17.25" customHeight="1" x14ac:dyDescent="0.25">
      <c r="A2" s="18" t="s">
        <v>77</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40</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c r="C6" s="1"/>
      <c r="D6" s="3"/>
      <c r="E6" s="3"/>
      <c r="F6" s="3"/>
      <c r="G6" s="3"/>
      <c r="H6" s="17"/>
    </row>
    <row r="7" spans="1:56" ht="17.25" customHeight="1" x14ac:dyDescent="0.25">
      <c r="A7" s="46"/>
      <c r="B7" s="3">
        <f>'HUD Income'!$B$17</f>
        <v>21630</v>
      </c>
      <c r="C7" s="1">
        <v>0.3</v>
      </c>
      <c r="D7" s="3">
        <f>'HUD Income'!$L$17</f>
        <v>540.75</v>
      </c>
      <c r="E7" s="3">
        <f t="shared" ref="E7:E11" si="0">B7*0.3/12</f>
        <v>540.75</v>
      </c>
      <c r="F7" s="3">
        <f>Rents!$E$95</f>
        <v>347</v>
      </c>
      <c r="G7" s="3">
        <f t="shared" ref="G7:G10" si="1">F7-E7</f>
        <v>-193.75</v>
      </c>
      <c r="H7" s="17" t="str">
        <f t="shared" ref="H7:H10" si="2">IF(G7&gt;0,G7,"N/A")</f>
        <v>N/A</v>
      </c>
      <c r="J7" s="42">
        <f t="shared" ref="J7:J11" si="3">$F7*1.1</f>
        <v>381.70000000000005</v>
      </c>
      <c r="K7" s="42">
        <f t="shared" ref="K7:S11" si="4">J7*1.1</f>
        <v>419.87000000000006</v>
      </c>
      <c r="L7" s="42">
        <f t="shared" si="4"/>
        <v>461.85700000000008</v>
      </c>
      <c r="M7" s="42">
        <f t="shared" si="4"/>
        <v>508.04270000000014</v>
      </c>
      <c r="N7" s="42">
        <f t="shared" si="4"/>
        <v>558.84697000000017</v>
      </c>
      <c r="O7" s="42">
        <f t="shared" si="4"/>
        <v>614.73166700000024</v>
      </c>
      <c r="P7" s="42">
        <f t="shared" si="4"/>
        <v>676.20483370000034</v>
      </c>
      <c r="Q7" s="42">
        <f t="shared" si="4"/>
        <v>743.82531707000044</v>
      </c>
      <c r="R7" s="42">
        <f t="shared" si="4"/>
        <v>818.20784877700055</v>
      </c>
      <c r="S7" s="42">
        <f t="shared" si="4"/>
        <v>900.02863365470068</v>
      </c>
      <c r="T7" s="42"/>
      <c r="U7" s="42">
        <f t="shared" ref="U7:AD11" si="5">(AR7*$U$4)/12</f>
        <v>554.26874999999984</v>
      </c>
      <c r="V7" s="42">
        <f t="shared" si="5"/>
        <v>568.12546874999987</v>
      </c>
      <c r="W7" s="42">
        <f t="shared" si="5"/>
        <v>582.32860546874974</v>
      </c>
      <c r="X7" s="42">
        <f t="shared" si="5"/>
        <v>596.88682060546853</v>
      </c>
      <c r="Y7" s="42">
        <f t="shared" si="5"/>
        <v>611.80899112060513</v>
      </c>
      <c r="Z7" s="42">
        <f t="shared" si="5"/>
        <v>627.10421589862028</v>
      </c>
      <c r="AA7" s="42">
        <f t="shared" si="5"/>
        <v>642.7818212960857</v>
      </c>
      <c r="AB7" s="42">
        <f t="shared" si="5"/>
        <v>658.85136682848781</v>
      </c>
      <c r="AC7" s="42">
        <f t="shared" si="5"/>
        <v>675.32265099919994</v>
      </c>
      <c r="AD7" s="42">
        <f t="shared" si="5"/>
        <v>692.20571727417985</v>
      </c>
      <c r="AE7" s="42"/>
      <c r="AF7" s="42"/>
      <c r="AG7" s="42">
        <f t="shared" ref="AG7:AG11" si="6">J7-U7</f>
        <v>-172.5687499999998</v>
      </c>
      <c r="AH7" s="42">
        <f t="shared" ref="AH7:AP11" si="7">K7-V7</f>
        <v>-148.25546874999981</v>
      </c>
      <c r="AI7" s="42">
        <f t="shared" si="7"/>
        <v>-120.47160546874966</v>
      </c>
      <c r="AJ7" s="42">
        <f t="shared" si="7"/>
        <v>-88.84412060546839</v>
      </c>
      <c r="AK7" s="42">
        <f t="shared" si="7"/>
        <v>-52.962021120604959</v>
      </c>
      <c r="AL7" s="42">
        <f t="shared" si="7"/>
        <v>-12.372548898620039</v>
      </c>
      <c r="AM7" s="42">
        <f t="shared" si="7"/>
        <v>33.42301240391464</v>
      </c>
      <c r="AN7" s="42">
        <f t="shared" si="7"/>
        <v>84.973950241512625</v>
      </c>
      <c r="AO7" s="42">
        <f t="shared" si="7"/>
        <v>142.88519777780061</v>
      </c>
      <c r="AP7" s="42">
        <f t="shared" si="7"/>
        <v>207.82291638052084</v>
      </c>
      <c r="AQ7" s="42"/>
      <c r="AR7" s="42">
        <f t="shared" ref="AR7:AR11" si="8">B7*$AR$3</f>
        <v>22170.749999999996</v>
      </c>
      <c r="AS7" s="42">
        <f t="shared" ref="AS7:BA11" si="9">AR7*$AR$3</f>
        <v>22725.018749999996</v>
      </c>
      <c r="AT7" s="42">
        <f t="shared" si="9"/>
        <v>23293.144218749992</v>
      </c>
      <c r="AU7" s="42">
        <f t="shared" si="9"/>
        <v>23875.472824218741</v>
      </c>
      <c r="AV7" s="42">
        <f t="shared" si="9"/>
        <v>24472.359644824206</v>
      </c>
      <c r="AW7" s="42">
        <f t="shared" si="9"/>
        <v>25084.16863594481</v>
      </c>
      <c r="AX7" s="42">
        <f t="shared" si="9"/>
        <v>25711.272851843427</v>
      </c>
      <c r="AY7" s="42">
        <f t="shared" si="9"/>
        <v>26354.054673139512</v>
      </c>
      <c r="AZ7" s="42">
        <f t="shared" si="9"/>
        <v>27012.906039967998</v>
      </c>
      <c r="BA7" s="42">
        <f t="shared" si="9"/>
        <v>27688.228690967197</v>
      </c>
    </row>
    <row r="8" spans="1:56" ht="17.25" customHeight="1" x14ac:dyDescent="0.25">
      <c r="A8" s="46"/>
      <c r="B8" s="3">
        <f>'HUD Income'!$B$21</f>
        <v>28840</v>
      </c>
      <c r="C8" s="1">
        <v>0.4</v>
      </c>
      <c r="D8" s="3">
        <f>'HUD Income'!$L$21</f>
        <v>721</v>
      </c>
      <c r="E8" s="3">
        <f t="shared" si="0"/>
        <v>721</v>
      </c>
      <c r="F8" s="3">
        <f>Rents!$E$95</f>
        <v>347</v>
      </c>
      <c r="G8" s="3">
        <f t="shared" si="1"/>
        <v>-374</v>
      </c>
      <c r="H8" s="17" t="str">
        <f t="shared" si="2"/>
        <v>N/A</v>
      </c>
      <c r="J8" s="42">
        <f t="shared" si="3"/>
        <v>381.70000000000005</v>
      </c>
      <c r="K8" s="42">
        <f t="shared" si="4"/>
        <v>419.87000000000006</v>
      </c>
      <c r="L8" s="42">
        <f t="shared" si="4"/>
        <v>461.85700000000008</v>
      </c>
      <c r="M8" s="42">
        <f t="shared" si="4"/>
        <v>508.04270000000014</v>
      </c>
      <c r="N8" s="42">
        <f t="shared" si="4"/>
        <v>558.84697000000017</v>
      </c>
      <c r="O8" s="42">
        <f t="shared" si="4"/>
        <v>614.73166700000024</v>
      </c>
      <c r="P8" s="42">
        <f t="shared" si="4"/>
        <v>676.20483370000034</v>
      </c>
      <c r="Q8" s="42">
        <f t="shared" si="4"/>
        <v>743.82531707000044</v>
      </c>
      <c r="R8" s="42">
        <f t="shared" si="4"/>
        <v>818.20784877700055</v>
      </c>
      <c r="S8" s="42">
        <f t="shared" si="4"/>
        <v>900.02863365470068</v>
      </c>
      <c r="T8" s="42"/>
      <c r="U8" s="42">
        <f t="shared" si="5"/>
        <v>739.02499999999998</v>
      </c>
      <c r="V8" s="42">
        <f t="shared" si="5"/>
        <v>757.50062499999979</v>
      </c>
      <c r="W8" s="42">
        <f t="shared" si="5"/>
        <v>776.43814062499985</v>
      </c>
      <c r="X8" s="42">
        <f t="shared" si="5"/>
        <v>795.84909414062474</v>
      </c>
      <c r="Y8" s="42">
        <f t="shared" si="5"/>
        <v>815.74532149414017</v>
      </c>
      <c r="Z8" s="42">
        <f t="shared" si="5"/>
        <v>836.1389545314936</v>
      </c>
      <c r="AA8" s="42">
        <f t="shared" si="5"/>
        <v>857.04242839478081</v>
      </c>
      <c r="AB8" s="42">
        <f t="shared" si="5"/>
        <v>878.4684891046503</v>
      </c>
      <c r="AC8" s="42">
        <f t="shared" si="5"/>
        <v>900.43020133226662</v>
      </c>
      <c r="AD8" s="42">
        <f t="shared" si="5"/>
        <v>922.94095636557313</v>
      </c>
      <c r="AE8" s="42"/>
      <c r="AF8" s="42"/>
      <c r="AG8" s="42">
        <f t="shared" si="6"/>
        <v>-357.32499999999993</v>
      </c>
      <c r="AH8" s="42">
        <f t="shared" si="7"/>
        <v>-337.63062499999972</v>
      </c>
      <c r="AI8" s="42">
        <f t="shared" si="7"/>
        <v>-314.58114062499976</v>
      </c>
      <c r="AJ8" s="42">
        <f t="shared" si="7"/>
        <v>-287.8063941406246</v>
      </c>
      <c r="AK8" s="42">
        <f t="shared" si="7"/>
        <v>-256.89835149414</v>
      </c>
      <c r="AL8" s="42">
        <f t="shared" si="7"/>
        <v>-221.40728753149335</v>
      </c>
      <c r="AM8" s="42">
        <f t="shared" si="7"/>
        <v>-180.83759469478048</v>
      </c>
      <c r="AN8" s="42">
        <f t="shared" si="7"/>
        <v>-134.64317203464987</v>
      </c>
      <c r="AO8" s="42">
        <f t="shared" si="7"/>
        <v>-82.22235255526607</v>
      </c>
      <c r="AP8" s="42">
        <f t="shared" si="7"/>
        <v>-22.912322710872445</v>
      </c>
      <c r="AQ8" s="42"/>
      <c r="AR8" s="42">
        <f t="shared" si="8"/>
        <v>29560.999999999996</v>
      </c>
      <c r="AS8" s="42">
        <f t="shared" si="9"/>
        <v>30300.024999999994</v>
      </c>
      <c r="AT8" s="42">
        <f t="shared" si="9"/>
        <v>31057.525624999991</v>
      </c>
      <c r="AU8" s="42">
        <f t="shared" si="9"/>
        <v>31833.963765624987</v>
      </c>
      <c r="AV8" s="42">
        <f t="shared" si="9"/>
        <v>32629.81285976561</v>
      </c>
      <c r="AW8" s="42">
        <f t="shared" si="9"/>
        <v>33445.558181259745</v>
      </c>
      <c r="AX8" s="42">
        <f t="shared" si="9"/>
        <v>34281.697135791233</v>
      </c>
      <c r="AY8" s="42">
        <f t="shared" si="9"/>
        <v>35138.739564186013</v>
      </c>
      <c r="AZ8" s="42">
        <f t="shared" si="9"/>
        <v>36017.208053290662</v>
      </c>
      <c r="BA8" s="42">
        <f t="shared" si="9"/>
        <v>36917.638254622929</v>
      </c>
    </row>
    <row r="9" spans="1:56" ht="17.25" customHeight="1" x14ac:dyDescent="0.25">
      <c r="A9" s="46"/>
      <c r="B9" s="3">
        <f>'HUD Income'!$B$25</f>
        <v>36050</v>
      </c>
      <c r="C9" s="1">
        <v>0.5</v>
      </c>
      <c r="D9" s="3">
        <f>'HUD Income'!$L$25</f>
        <v>901.25</v>
      </c>
      <c r="E9" s="3">
        <f t="shared" si="0"/>
        <v>901.25</v>
      </c>
      <c r="F9" s="3">
        <f>Rents!$E$95</f>
        <v>347</v>
      </c>
      <c r="G9" s="3">
        <f t="shared" si="1"/>
        <v>-554.25</v>
      </c>
      <c r="H9" s="17" t="str">
        <f t="shared" si="2"/>
        <v>N/A</v>
      </c>
      <c r="I9" t="s">
        <v>28</v>
      </c>
      <c r="J9" s="42">
        <f t="shared" si="3"/>
        <v>381.70000000000005</v>
      </c>
      <c r="K9" s="42">
        <f t="shared" si="4"/>
        <v>419.87000000000006</v>
      </c>
      <c r="L9" s="42">
        <f t="shared" si="4"/>
        <v>461.85700000000008</v>
      </c>
      <c r="M9" s="42">
        <f t="shared" si="4"/>
        <v>508.04270000000014</v>
      </c>
      <c r="N9" s="42">
        <f t="shared" si="4"/>
        <v>558.84697000000017</v>
      </c>
      <c r="O9" s="42">
        <f t="shared" si="4"/>
        <v>614.73166700000024</v>
      </c>
      <c r="P9" s="42">
        <f t="shared" si="4"/>
        <v>676.20483370000034</v>
      </c>
      <c r="Q9" s="42">
        <f t="shared" si="4"/>
        <v>743.82531707000044</v>
      </c>
      <c r="R9" s="42">
        <f t="shared" si="4"/>
        <v>818.20784877700055</v>
      </c>
      <c r="S9" s="42">
        <f t="shared" si="4"/>
        <v>900.02863365470068</v>
      </c>
      <c r="T9" s="42"/>
      <c r="U9" s="42">
        <f t="shared" si="5"/>
        <v>923.78125</v>
      </c>
      <c r="V9" s="42">
        <f t="shared" si="5"/>
        <v>946.87578124999993</v>
      </c>
      <c r="W9" s="42">
        <f t="shared" si="5"/>
        <v>970.54767578124984</v>
      </c>
      <c r="X9" s="42">
        <f t="shared" si="5"/>
        <v>994.81136767578107</v>
      </c>
      <c r="Y9" s="42">
        <f t="shared" si="5"/>
        <v>1019.6816518676754</v>
      </c>
      <c r="Z9" s="42">
        <f t="shared" si="5"/>
        <v>1045.1736931643673</v>
      </c>
      <c r="AA9" s="42">
        <f t="shared" si="5"/>
        <v>1071.3030354934763</v>
      </c>
      <c r="AB9" s="42">
        <f t="shared" si="5"/>
        <v>1098.0856113808131</v>
      </c>
      <c r="AC9" s="42">
        <f t="shared" si="5"/>
        <v>1125.5377516653334</v>
      </c>
      <c r="AD9" s="42">
        <f t="shared" si="5"/>
        <v>1153.6761954569668</v>
      </c>
      <c r="AE9" s="42"/>
      <c r="AF9" s="42"/>
      <c r="AG9" s="42">
        <f t="shared" si="6"/>
        <v>-542.08124999999995</v>
      </c>
      <c r="AH9" s="42">
        <f t="shared" si="7"/>
        <v>-527.00578124999993</v>
      </c>
      <c r="AI9" s="42">
        <f t="shared" si="7"/>
        <v>-508.69067578124975</v>
      </c>
      <c r="AJ9" s="42">
        <f t="shared" si="7"/>
        <v>-486.76866767578093</v>
      </c>
      <c r="AK9" s="42">
        <f t="shared" si="7"/>
        <v>-460.83468186767527</v>
      </c>
      <c r="AL9" s="42">
        <f t="shared" si="7"/>
        <v>-430.44202616436701</v>
      </c>
      <c r="AM9" s="42">
        <f t="shared" si="7"/>
        <v>-395.09820179347594</v>
      </c>
      <c r="AN9" s="42">
        <f t="shared" si="7"/>
        <v>-354.2602943108127</v>
      </c>
      <c r="AO9" s="42">
        <f t="shared" si="7"/>
        <v>-307.32990288833287</v>
      </c>
      <c r="AP9" s="42">
        <f t="shared" si="7"/>
        <v>-253.64756180226607</v>
      </c>
      <c r="AQ9" s="42"/>
      <c r="AR9" s="42">
        <f t="shared" si="8"/>
        <v>36951.25</v>
      </c>
      <c r="AS9" s="42">
        <f t="shared" si="9"/>
        <v>37875.03125</v>
      </c>
      <c r="AT9" s="42">
        <f t="shared" si="9"/>
        <v>38821.907031249997</v>
      </c>
      <c r="AU9" s="42">
        <f t="shared" si="9"/>
        <v>39792.45470703124</v>
      </c>
      <c r="AV9" s="42">
        <f t="shared" si="9"/>
        <v>40787.266074707019</v>
      </c>
      <c r="AW9" s="42">
        <f t="shared" si="9"/>
        <v>41806.94772657469</v>
      </c>
      <c r="AX9" s="42">
        <f t="shared" si="9"/>
        <v>42852.121419739051</v>
      </c>
      <c r="AY9" s="42">
        <f t="shared" si="9"/>
        <v>43923.424455232525</v>
      </c>
      <c r="AZ9" s="42">
        <f t="shared" si="9"/>
        <v>45021.510066613337</v>
      </c>
      <c r="BA9" s="42">
        <f t="shared" si="9"/>
        <v>46147.047818278668</v>
      </c>
    </row>
    <row r="10" spans="1:56" ht="17.25" customHeight="1" x14ac:dyDescent="0.25">
      <c r="A10" s="46"/>
      <c r="B10" s="3">
        <f>'HUD Income'!$B$29</f>
        <v>43260</v>
      </c>
      <c r="C10" s="1">
        <v>0.6</v>
      </c>
      <c r="D10" s="3">
        <f>'HUD Income'!$L$29</f>
        <v>1081.5</v>
      </c>
      <c r="E10" s="3">
        <f t="shared" si="0"/>
        <v>1081.5</v>
      </c>
      <c r="F10" s="3">
        <f>Rents!$E$95</f>
        <v>347</v>
      </c>
      <c r="G10" s="3">
        <f t="shared" si="1"/>
        <v>-734.5</v>
      </c>
      <c r="H10" s="17" t="str">
        <f t="shared" si="2"/>
        <v>N/A</v>
      </c>
      <c r="J10" s="42">
        <f t="shared" si="3"/>
        <v>381.70000000000005</v>
      </c>
      <c r="K10" s="42">
        <f t="shared" si="4"/>
        <v>419.87000000000006</v>
      </c>
      <c r="L10" s="42">
        <f t="shared" si="4"/>
        <v>461.85700000000008</v>
      </c>
      <c r="M10" s="42">
        <f t="shared" si="4"/>
        <v>508.04270000000014</v>
      </c>
      <c r="N10" s="42">
        <f t="shared" si="4"/>
        <v>558.84697000000017</v>
      </c>
      <c r="O10" s="42">
        <f t="shared" si="4"/>
        <v>614.73166700000024</v>
      </c>
      <c r="P10" s="42">
        <f t="shared" si="4"/>
        <v>676.20483370000034</v>
      </c>
      <c r="Q10" s="42">
        <f t="shared" si="4"/>
        <v>743.82531707000044</v>
      </c>
      <c r="R10" s="42">
        <f t="shared" si="4"/>
        <v>818.20784877700055</v>
      </c>
      <c r="S10" s="42">
        <f t="shared" si="4"/>
        <v>900.02863365470068</v>
      </c>
      <c r="T10" s="42"/>
      <c r="U10" s="42">
        <f t="shared" si="5"/>
        <v>1108.5374999999997</v>
      </c>
      <c r="V10" s="42">
        <f t="shared" si="5"/>
        <v>1136.2509374999997</v>
      </c>
      <c r="W10" s="42">
        <f t="shared" si="5"/>
        <v>1164.6572109374995</v>
      </c>
      <c r="X10" s="42">
        <f t="shared" si="5"/>
        <v>1193.7736412109371</v>
      </c>
      <c r="Y10" s="42">
        <f t="shared" si="5"/>
        <v>1223.6179822412103</v>
      </c>
      <c r="Z10" s="42">
        <f t="shared" si="5"/>
        <v>1254.2084317972406</v>
      </c>
      <c r="AA10" s="42">
        <f t="shared" si="5"/>
        <v>1285.5636425921714</v>
      </c>
      <c r="AB10" s="42">
        <f t="shared" si="5"/>
        <v>1317.7027336569756</v>
      </c>
      <c r="AC10" s="42">
        <f t="shared" si="5"/>
        <v>1350.6453019983999</v>
      </c>
      <c r="AD10" s="42">
        <f t="shared" si="5"/>
        <v>1384.4114345483597</v>
      </c>
      <c r="AE10" s="42"/>
      <c r="AF10" s="42"/>
      <c r="AG10" s="42">
        <f t="shared" si="6"/>
        <v>-726.83749999999964</v>
      </c>
      <c r="AH10" s="42">
        <f t="shared" si="7"/>
        <v>-716.38093749999962</v>
      </c>
      <c r="AI10" s="42">
        <f t="shared" si="7"/>
        <v>-702.8002109374994</v>
      </c>
      <c r="AJ10" s="42">
        <f t="shared" si="7"/>
        <v>-685.73094121093686</v>
      </c>
      <c r="AK10" s="42">
        <f t="shared" si="7"/>
        <v>-664.77101224121009</v>
      </c>
      <c r="AL10" s="42">
        <f t="shared" si="7"/>
        <v>-639.47676479724032</v>
      </c>
      <c r="AM10" s="42">
        <f t="shared" si="7"/>
        <v>-609.35880889217106</v>
      </c>
      <c r="AN10" s="42">
        <f t="shared" si="7"/>
        <v>-573.87741658697519</v>
      </c>
      <c r="AO10" s="42">
        <f t="shared" si="7"/>
        <v>-532.43745322139932</v>
      </c>
      <c r="AP10" s="42">
        <f t="shared" si="7"/>
        <v>-484.38280089365901</v>
      </c>
      <c r="AQ10" s="42"/>
      <c r="AR10" s="42">
        <f t="shared" si="8"/>
        <v>44341.499999999993</v>
      </c>
      <c r="AS10" s="42">
        <f t="shared" si="9"/>
        <v>45450.037499999991</v>
      </c>
      <c r="AT10" s="42">
        <f t="shared" si="9"/>
        <v>46586.288437499985</v>
      </c>
      <c r="AU10" s="42">
        <f t="shared" si="9"/>
        <v>47750.945648437482</v>
      </c>
      <c r="AV10" s="42">
        <f t="shared" si="9"/>
        <v>48944.719289648412</v>
      </c>
      <c r="AW10" s="42">
        <f t="shared" si="9"/>
        <v>50168.337271889621</v>
      </c>
      <c r="AX10" s="42">
        <f t="shared" si="9"/>
        <v>51422.545703686854</v>
      </c>
      <c r="AY10" s="42">
        <f t="shared" si="9"/>
        <v>52708.109346279023</v>
      </c>
      <c r="AZ10" s="42">
        <f t="shared" si="9"/>
        <v>54025.812079935997</v>
      </c>
      <c r="BA10" s="42">
        <f t="shared" si="9"/>
        <v>55376.457381934393</v>
      </c>
    </row>
    <row r="11" spans="1:56" ht="17.25" customHeight="1" x14ac:dyDescent="0.25">
      <c r="A11" s="46"/>
      <c r="B11" s="3">
        <f>'HUD Income'!$B$33</f>
        <v>57700</v>
      </c>
      <c r="C11" s="1">
        <v>0.8</v>
      </c>
      <c r="D11" s="3">
        <f>'HUD Income'!$L$33</f>
        <v>1442.5</v>
      </c>
      <c r="E11" s="3">
        <f t="shared" si="0"/>
        <v>1442.5</v>
      </c>
      <c r="F11" s="3">
        <f>Rents!$E$95</f>
        <v>347</v>
      </c>
      <c r="G11" s="3">
        <f t="shared" ref="G11" si="10">F11-E11</f>
        <v>-1095.5</v>
      </c>
      <c r="H11" s="17" t="str">
        <f t="shared" ref="H11" si="11">IF(G11&gt;0,G11,"N/A")</f>
        <v>N/A</v>
      </c>
      <c r="J11" s="42">
        <f t="shared" si="3"/>
        <v>381.70000000000005</v>
      </c>
      <c r="K11" s="42">
        <f t="shared" si="4"/>
        <v>419.87000000000006</v>
      </c>
      <c r="L11" s="42">
        <f t="shared" si="4"/>
        <v>461.85700000000008</v>
      </c>
      <c r="M11" s="42">
        <f t="shared" si="4"/>
        <v>508.04270000000014</v>
      </c>
      <c r="N11" s="42">
        <f t="shared" si="4"/>
        <v>558.84697000000017</v>
      </c>
      <c r="O11" s="42">
        <f t="shared" si="4"/>
        <v>614.73166700000024</v>
      </c>
      <c r="P11" s="42">
        <f t="shared" si="4"/>
        <v>676.20483370000034</v>
      </c>
      <c r="Q11" s="42">
        <f t="shared" si="4"/>
        <v>743.82531707000044</v>
      </c>
      <c r="R11" s="42">
        <f t="shared" si="4"/>
        <v>818.20784877700055</v>
      </c>
      <c r="S11" s="42">
        <f t="shared" si="4"/>
        <v>900.02863365470068</v>
      </c>
      <c r="T11" s="42"/>
      <c r="U11" s="42">
        <f t="shared" si="5"/>
        <v>1478.5624999999998</v>
      </c>
      <c r="V11" s="42">
        <f t="shared" si="5"/>
        <v>1515.5265624999995</v>
      </c>
      <c r="W11" s="42">
        <f t="shared" si="5"/>
        <v>1553.4147265624995</v>
      </c>
      <c r="X11" s="42">
        <f t="shared" si="5"/>
        <v>1592.2500947265617</v>
      </c>
      <c r="Y11" s="42">
        <f t="shared" si="5"/>
        <v>1632.0563470947257</v>
      </c>
      <c r="Z11" s="42">
        <f t="shared" si="5"/>
        <v>1672.8577557720937</v>
      </c>
      <c r="AA11" s="42">
        <f t="shared" si="5"/>
        <v>1714.679199666396</v>
      </c>
      <c r="AB11" s="42">
        <f t="shared" si="5"/>
        <v>1757.5461796580557</v>
      </c>
      <c r="AC11" s="42">
        <f t="shared" si="5"/>
        <v>1801.4848341495072</v>
      </c>
      <c r="AD11" s="42">
        <f t="shared" si="5"/>
        <v>1846.5219550032443</v>
      </c>
      <c r="AE11" s="42"/>
      <c r="AF11" s="42"/>
      <c r="AG11" s="42">
        <f t="shared" si="6"/>
        <v>-1096.8624999999997</v>
      </c>
      <c r="AH11" s="42">
        <f t="shared" si="7"/>
        <v>-1095.6565624999994</v>
      </c>
      <c r="AI11" s="42">
        <f t="shared" si="7"/>
        <v>-1091.5577265624993</v>
      </c>
      <c r="AJ11" s="42">
        <f t="shared" si="7"/>
        <v>-1084.2073947265615</v>
      </c>
      <c r="AK11" s="42">
        <f t="shared" si="7"/>
        <v>-1073.2093770947254</v>
      </c>
      <c r="AL11" s="42">
        <f t="shared" si="7"/>
        <v>-1058.1260887720935</v>
      </c>
      <c r="AM11" s="42">
        <f t="shared" si="7"/>
        <v>-1038.4743659663957</v>
      </c>
      <c r="AN11" s="42">
        <f t="shared" si="7"/>
        <v>-1013.7208625880553</v>
      </c>
      <c r="AO11" s="42">
        <f t="shared" si="7"/>
        <v>-983.2769853725066</v>
      </c>
      <c r="AP11" s="42">
        <f t="shared" si="7"/>
        <v>-946.49332134854365</v>
      </c>
      <c r="AQ11" s="42"/>
      <c r="AR11" s="42">
        <f t="shared" si="8"/>
        <v>59142.499999999993</v>
      </c>
      <c r="AS11" s="42">
        <f t="shared" si="9"/>
        <v>60621.062499999985</v>
      </c>
      <c r="AT11" s="42">
        <f t="shared" si="9"/>
        <v>62136.589062499981</v>
      </c>
      <c r="AU11" s="42">
        <f t="shared" si="9"/>
        <v>63690.003789062474</v>
      </c>
      <c r="AV11" s="42">
        <f t="shared" si="9"/>
        <v>65282.253883789032</v>
      </c>
      <c r="AW11" s="42">
        <f t="shared" si="9"/>
        <v>66914.310230883755</v>
      </c>
      <c r="AX11" s="42">
        <f t="shared" si="9"/>
        <v>68587.167986655841</v>
      </c>
      <c r="AY11" s="42">
        <f t="shared" si="9"/>
        <v>70301.847186322237</v>
      </c>
      <c r="AZ11" s="42">
        <f t="shared" si="9"/>
        <v>72059.393365980286</v>
      </c>
      <c r="BA11" s="42">
        <f t="shared" si="9"/>
        <v>73860.87820012978</v>
      </c>
    </row>
    <row r="12" spans="1:56" ht="17.25" customHeight="1" x14ac:dyDescent="0.25">
      <c r="A12" s="46"/>
      <c r="B12" s="3"/>
      <c r="C12" s="1"/>
      <c r="D12" s="3"/>
      <c r="E12" s="3"/>
    </row>
    <row r="13" spans="1:56" ht="17.25" customHeight="1" x14ac:dyDescent="0.25">
      <c r="A13" s="46"/>
      <c r="B13" s="3"/>
      <c r="C13" s="1"/>
      <c r="D13" s="3"/>
      <c r="E13" s="3"/>
    </row>
    <row r="14" spans="1:56" ht="17.25" customHeight="1" x14ac:dyDescent="0.25">
      <c r="B14" s="19" t="s">
        <v>40</v>
      </c>
      <c r="H14" s="3"/>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c r="C16" s="1"/>
      <c r="D16" s="3"/>
      <c r="E16" s="3"/>
      <c r="F16" s="3"/>
      <c r="G16" s="3"/>
      <c r="H16" s="17"/>
    </row>
    <row r="17" spans="1:53" ht="17.25" customHeight="1" x14ac:dyDescent="0.25">
      <c r="A17" s="46"/>
      <c r="B17" s="3">
        <f>'HUD Income'!$C$17</f>
        <v>24700</v>
      </c>
      <c r="C17" s="1">
        <v>0.3</v>
      </c>
      <c r="D17" s="3">
        <f>'HUD Income'!$M$17</f>
        <v>617.5</v>
      </c>
      <c r="E17" s="3">
        <f t="shared" ref="E17:E21" si="12">B17*0.3/12</f>
        <v>617.5</v>
      </c>
      <c r="F17" s="3">
        <f>Rents!$E$95</f>
        <v>347</v>
      </c>
      <c r="G17" s="3">
        <f t="shared" ref="G17:G21" si="13">F17-E17</f>
        <v>-270.5</v>
      </c>
      <c r="H17" s="17" t="str">
        <f t="shared" ref="H17:H21" si="14">IF(G17&gt;0,G17,"N/A")</f>
        <v>N/A</v>
      </c>
      <c r="J17" s="42">
        <f t="shared" ref="J17:J21" si="15">$F17*1.1</f>
        <v>381.70000000000005</v>
      </c>
      <c r="K17" s="42">
        <f t="shared" ref="K17:S17" si="16">J17*1.1</f>
        <v>419.87000000000006</v>
      </c>
      <c r="L17" s="42">
        <f t="shared" si="16"/>
        <v>461.85700000000008</v>
      </c>
      <c r="M17" s="42">
        <f t="shared" si="16"/>
        <v>508.04270000000014</v>
      </c>
      <c r="N17" s="42">
        <f t="shared" si="16"/>
        <v>558.84697000000017</v>
      </c>
      <c r="O17" s="42">
        <f t="shared" si="16"/>
        <v>614.73166700000024</v>
      </c>
      <c r="P17" s="42">
        <f t="shared" si="16"/>
        <v>676.20483370000034</v>
      </c>
      <c r="Q17" s="42">
        <f t="shared" si="16"/>
        <v>743.82531707000044</v>
      </c>
      <c r="R17" s="42">
        <f t="shared" si="16"/>
        <v>818.20784877700055</v>
      </c>
      <c r="S17" s="42">
        <f t="shared" si="16"/>
        <v>900.02863365470068</v>
      </c>
      <c r="T17" s="42"/>
      <c r="U17" s="42">
        <f t="shared" ref="U17:AD21" si="17">(AR17*$U$4)/12</f>
        <v>632.93749999999989</v>
      </c>
      <c r="V17" s="42">
        <f t="shared" si="17"/>
        <v>648.76093749999984</v>
      </c>
      <c r="W17" s="42">
        <f t="shared" si="17"/>
        <v>664.97996093749975</v>
      </c>
      <c r="X17" s="42">
        <f t="shared" si="17"/>
        <v>681.60445996093722</v>
      </c>
      <c r="Y17" s="42">
        <f t="shared" si="17"/>
        <v>698.6445714599605</v>
      </c>
      <c r="Z17" s="42">
        <f t="shared" si="17"/>
        <v>716.11068574645958</v>
      </c>
      <c r="AA17" s="42">
        <f t="shared" si="17"/>
        <v>734.0134528901209</v>
      </c>
      <c r="AB17" s="42">
        <f t="shared" si="17"/>
        <v>752.36378921237383</v>
      </c>
      <c r="AC17" s="42">
        <f t="shared" si="17"/>
        <v>771.17288394268314</v>
      </c>
      <c r="AD17" s="42">
        <f t="shared" si="17"/>
        <v>790.45220604125007</v>
      </c>
      <c r="AE17" s="42"/>
      <c r="AF17" s="42"/>
      <c r="AG17" s="42">
        <f t="shared" ref="AG17:AG21" si="18">J17-U17</f>
        <v>-251.23749999999984</v>
      </c>
      <c r="AH17" s="42">
        <f t="shared" ref="AH17:AH21" si="19">K17-V17</f>
        <v>-228.89093749999978</v>
      </c>
      <c r="AI17" s="42">
        <f t="shared" ref="AI17:AI21" si="20">L17-W17</f>
        <v>-203.12296093749967</v>
      </c>
      <c r="AJ17" s="42">
        <f t="shared" ref="AJ17:AJ21" si="21">M17-X17</f>
        <v>-173.56175996093708</v>
      </c>
      <c r="AK17" s="42">
        <f t="shared" ref="AK17:AK21" si="22">N17-Y17</f>
        <v>-139.79760145996033</v>
      </c>
      <c r="AL17" s="42">
        <f t="shared" ref="AL17:AL21" si="23">O17-Z17</f>
        <v>-101.37901874645934</v>
      </c>
      <c r="AM17" s="42">
        <f t="shared" ref="AM17:AM21" si="24">P17-AA17</f>
        <v>-57.808619190120567</v>
      </c>
      <c r="AN17" s="42">
        <f t="shared" ref="AN17:AN21" si="25">Q17-AB17</f>
        <v>-8.5384721423733936</v>
      </c>
      <c r="AO17" s="42">
        <f t="shared" ref="AO17:AO21" si="26">R17-AC17</f>
        <v>47.034964834317407</v>
      </c>
      <c r="AP17" s="42">
        <f t="shared" ref="AP17:AP21" si="27">S17-AD17</f>
        <v>109.57642761345062</v>
      </c>
      <c r="AQ17" s="42"/>
      <c r="AR17" s="42">
        <f t="shared" ref="AR17:AR21" si="28">B17*$AR$3</f>
        <v>25317.499999999996</v>
      </c>
      <c r="AS17" s="42">
        <f t="shared" ref="AS17:BA17" si="29">AR17*$AR$3</f>
        <v>25950.437499999993</v>
      </c>
      <c r="AT17" s="42">
        <f t="shared" si="29"/>
        <v>26599.198437499992</v>
      </c>
      <c r="AU17" s="42">
        <f t="shared" si="29"/>
        <v>27264.178398437489</v>
      </c>
      <c r="AV17" s="42">
        <f t="shared" si="29"/>
        <v>27945.782858398423</v>
      </c>
      <c r="AW17" s="42">
        <f t="shared" si="29"/>
        <v>28644.42742985838</v>
      </c>
      <c r="AX17" s="42">
        <f t="shared" si="29"/>
        <v>29360.538115604839</v>
      </c>
      <c r="AY17" s="42">
        <f t="shared" si="29"/>
        <v>30094.551568494957</v>
      </c>
      <c r="AZ17" s="42">
        <f t="shared" si="29"/>
        <v>30846.915357707327</v>
      </c>
      <c r="BA17" s="42">
        <f t="shared" si="29"/>
        <v>31618.088241650006</v>
      </c>
    </row>
    <row r="18" spans="1:53" ht="17.25" customHeight="1" x14ac:dyDescent="0.25">
      <c r="A18" s="46"/>
      <c r="B18" s="3">
        <f>'HUD Income'!$C$21</f>
        <v>32960</v>
      </c>
      <c r="C18" s="1">
        <v>0.4</v>
      </c>
      <c r="D18" s="3">
        <f>'HUD Income'!$M$21</f>
        <v>824</v>
      </c>
      <c r="E18" s="3">
        <f t="shared" si="12"/>
        <v>824</v>
      </c>
      <c r="F18" s="3">
        <f>Rents!$E$95</f>
        <v>347</v>
      </c>
      <c r="G18" s="3">
        <f t="shared" si="13"/>
        <v>-477</v>
      </c>
      <c r="H18" s="17" t="str">
        <f t="shared" si="14"/>
        <v>N/A</v>
      </c>
      <c r="J18" s="42">
        <f t="shared" si="15"/>
        <v>381.70000000000005</v>
      </c>
      <c r="K18" s="42">
        <f t="shared" ref="K18:S18" si="30">J18*1.1</f>
        <v>419.87000000000006</v>
      </c>
      <c r="L18" s="42">
        <f t="shared" si="30"/>
        <v>461.85700000000008</v>
      </c>
      <c r="M18" s="42">
        <f t="shared" si="30"/>
        <v>508.04270000000014</v>
      </c>
      <c r="N18" s="42">
        <f t="shared" si="30"/>
        <v>558.84697000000017</v>
      </c>
      <c r="O18" s="42">
        <f t="shared" si="30"/>
        <v>614.73166700000024</v>
      </c>
      <c r="P18" s="42">
        <f t="shared" si="30"/>
        <v>676.20483370000034</v>
      </c>
      <c r="Q18" s="42">
        <f t="shared" si="30"/>
        <v>743.82531707000044</v>
      </c>
      <c r="R18" s="42">
        <f t="shared" si="30"/>
        <v>818.20784877700055</v>
      </c>
      <c r="S18" s="42">
        <f t="shared" si="30"/>
        <v>900.02863365470068</v>
      </c>
      <c r="T18" s="42"/>
      <c r="U18" s="42">
        <f t="shared" si="17"/>
        <v>844.59999999999991</v>
      </c>
      <c r="V18" s="42">
        <f t="shared" si="17"/>
        <v>865.71500000000003</v>
      </c>
      <c r="W18" s="42">
        <f t="shared" si="17"/>
        <v>887.35787499999981</v>
      </c>
      <c r="X18" s="42">
        <f t="shared" si="17"/>
        <v>909.54182187499964</v>
      </c>
      <c r="Y18" s="42">
        <f t="shared" si="17"/>
        <v>932.28036742187476</v>
      </c>
      <c r="Z18" s="42">
        <f t="shared" si="17"/>
        <v>955.58737660742145</v>
      </c>
      <c r="AA18" s="42">
        <f t="shared" si="17"/>
        <v>979.4770610226069</v>
      </c>
      <c r="AB18" s="42">
        <f t="shared" si="17"/>
        <v>1003.963987548172</v>
      </c>
      <c r="AC18" s="42">
        <f t="shared" si="17"/>
        <v>1029.0630872368761</v>
      </c>
      <c r="AD18" s="42">
        <f t="shared" si="17"/>
        <v>1054.7896644177979</v>
      </c>
      <c r="AE18" s="42"/>
      <c r="AF18" s="42"/>
      <c r="AG18" s="42">
        <f t="shared" si="18"/>
        <v>-462.89999999999986</v>
      </c>
      <c r="AH18" s="42">
        <f t="shared" si="19"/>
        <v>-445.84499999999997</v>
      </c>
      <c r="AI18" s="42">
        <f t="shared" si="20"/>
        <v>-425.50087499999972</v>
      </c>
      <c r="AJ18" s="42">
        <f t="shared" si="21"/>
        <v>-401.4991218749995</v>
      </c>
      <c r="AK18" s="42">
        <f t="shared" si="22"/>
        <v>-373.43339742187459</v>
      </c>
      <c r="AL18" s="42">
        <f t="shared" si="23"/>
        <v>-340.8557096074212</v>
      </c>
      <c r="AM18" s="42">
        <f t="shared" si="24"/>
        <v>-303.27222732260657</v>
      </c>
      <c r="AN18" s="42">
        <f t="shared" si="25"/>
        <v>-260.13867047817155</v>
      </c>
      <c r="AO18" s="42">
        <f t="shared" si="26"/>
        <v>-210.85523845987552</v>
      </c>
      <c r="AP18" s="42">
        <f t="shared" si="27"/>
        <v>-154.76103076309721</v>
      </c>
      <c r="AQ18" s="42"/>
      <c r="AR18" s="42">
        <f t="shared" si="28"/>
        <v>33784</v>
      </c>
      <c r="AS18" s="42">
        <f t="shared" ref="AS18:BA18" si="31">AR18*$AR$3</f>
        <v>34628.6</v>
      </c>
      <c r="AT18" s="42">
        <f t="shared" si="31"/>
        <v>35494.314999999995</v>
      </c>
      <c r="AU18" s="42">
        <f t="shared" si="31"/>
        <v>36381.672874999989</v>
      </c>
      <c r="AV18" s="42">
        <f t="shared" si="31"/>
        <v>37291.214696874988</v>
      </c>
      <c r="AW18" s="42">
        <f t="shared" si="31"/>
        <v>38223.495064296862</v>
      </c>
      <c r="AX18" s="42">
        <f t="shared" si="31"/>
        <v>39179.082440904276</v>
      </c>
      <c r="AY18" s="42">
        <f t="shared" si="31"/>
        <v>40158.55950192688</v>
      </c>
      <c r="AZ18" s="42">
        <f t="shared" si="31"/>
        <v>41162.523489475047</v>
      </c>
      <c r="BA18" s="42">
        <f t="shared" si="31"/>
        <v>42191.586576711918</v>
      </c>
    </row>
    <row r="19" spans="1:53" ht="17.25" customHeight="1" x14ac:dyDescent="0.25">
      <c r="A19" s="46"/>
      <c r="B19" s="3">
        <f>'HUD Income'!$C$25</f>
        <v>41200</v>
      </c>
      <c r="C19" s="1">
        <v>0.5</v>
      </c>
      <c r="D19" s="3">
        <f>'HUD Income'!$M$25</f>
        <v>1030</v>
      </c>
      <c r="E19" s="3">
        <f t="shared" si="12"/>
        <v>1030</v>
      </c>
      <c r="F19" s="3">
        <f>Rents!$E$95</f>
        <v>347</v>
      </c>
      <c r="G19" s="3">
        <f t="shared" si="13"/>
        <v>-683</v>
      </c>
      <c r="H19" s="17" t="str">
        <f t="shared" si="14"/>
        <v>N/A</v>
      </c>
      <c r="J19" s="42">
        <f t="shared" si="15"/>
        <v>381.70000000000005</v>
      </c>
      <c r="K19" s="42">
        <f t="shared" ref="K19:S19" si="32">J19*1.1</f>
        <v>419.87000000000006</v>
      </c>
      <c r="L19" s="42">
        <f t="shared" si="32"/>
        <v>461.85700000000008</v>
      </c>
      <c r="M19" s="42">
        <f t="shared" si="32"/>
        <v>508.04270000000014</v>
      </c>
      <c r="N19" s="42">
        <f t="shared" si="32"/>
        <v>558.84697000000017</v>
      </c>
      <c r="O19" s="42">
        <f t="shared" si="32"/>
        <v>614.73166700000024</v>
      </c>
      <c r="P19" s="42">
        <f t="shared" si="32"/>
        <v>676.20483370000034</v>
      </c>
      <c r="Q19" s="42">
        <f t="shared" si="32"/>
        <v>743.82531707000044</v>
      </c>
      <c r="R19" s="42">
        <f t="shared" si="32"/>
        <v>818.20784877700055</v>
      </c>
      <c r="S19" s="42">
        <f t="shared" si="32"/>
        <v>900.02863365470068</v>
      </c>
      <c r="T19" s="42"/>
      <c r="U19" s="42">
        <f t="shared" si="17"/>
        <v>1055.7499999999998</v>
      </c>
      <c r="V19" s="42">
        <f t="shared" si="17"/>
        <v>1082.1437499999995</v>
      </c>
      <c r="W19" s="42">
        <f t="shared" si="17"/>
        <v>1109.1973437499994</v>
      </c>
      <c r="X19" s="42">
        <f t="shared" si="17"/>
        <v>1136.9272773437494</v>
      </c>
      <c r="Y19" s="42">
        <f t="shared" si="17"/>
        <v>1165.3504592773431</v>
      </c>
      <c r="Z19" s="42">
        <f t="shared" si="17"/>
        <v>1194.4842207592767</v>
      </c>
      <c r="AA19" s="42">
        <f t="shared" si="17"/>
        <v>1224.3463262782584</v>
      </c>
      <c r="AB19" s="42">
        <f t="shared" si="17"/>
        <v>1254.9549844352148</v>
      </c>
      <c r="AC19" s="42">
        <f t="shared" si="17"/>
        <v>1286.328859046095</v>
      </c>
      <c r="AD19" s="42">
        <f t="shared" si="17"/>
        <v>1318.4870805222472</v>
      </c>
      <c r="AE19" s="42"/>
      <c r="AF19" s="42"/>
      <c r="AG19" s="42">
        <f t="shared" si="18"/>
        <v>-674.04999999999973</v>
      </c>
      <c r="AH19" s="42">
        <f t="shared" si="19"/>
        <v>-662.27374999999938</v>
      </c>
      <c r="AI19" s="42">
        <f t="shared" si="20"/>
        <v>-647.34034374999931</v>
      </c>
      <c r="AJ19" s="42">
        <f t="shared" si="21"/>
        <v>-628.88457734374924</v>
      </c>
      <c r="AK19" s="42">
        <f t="shared" si="22"/>
        <v>-606.50348927734296</v>
      </c>
      <c r="AL19" s="42">
        <f t="shared" si="23"/>
        <v>-579.75255375927645</v>
      </c>
      <c r="AM19" s="42">
        <f t="shared" si="24"/>
        <v>-548.14149257825807</v>
      </c>
      <c r="AN19" s="42">
        <f t="shared" si="25"/>
        <v>-511.12966736521435</v>
      </c>
      <c r="AO19" s="42">
        <f t="shared" si="26"/>
        <v>-468.12101026909443</v>
      </c>
      <c r="AP19" s="42">
        <f t="shared" si="27"/>
        <v>-418.45844686754651</v>
      </c>
      <c r="AQ19" s="42"/>
      <c r="AR19" s="42">
        <f t="shared" si="28"/>
        <v>42229.999999999993</v>
      </c>
      <c r="AS19" s="42">
        <f t="shared" ref="AS19:BA19" si="33">AR19*$AR$3</f>
        <v>43285.749999999985</v>
      </c>
      <c r="AT19" s="42">
        <f t="shared" si="33"/>
        <v>44367.893749999981</v>
      </c>
      <c r="AU19" s="42">
        <f t="shared" si="33"/>
        <v>45477.091093749979</v>
      </c>
      <c r="AV19" s="42">
        <f t="shared" si="33"/>
        <v>46614.018371093727</v>
      </c>
      <c r="AW19" s="42">
        <f t="shared" si="33"/>
        <v>47779.368830371066</v>
      </c>
      <c r="AX19" s="42">
        <f t="shared" si="33"/>
        <v>48973.85305113034</v>
      </c>
      <c r="AY19" s="42">
        <f t="shared" si="33"/>
        <v>50198.199377408593</v>
      </c>
      <c r="AZ19" s="42">
        <f t="shared" si="33"/>
        <v>51453.154361843801</v>
      </c>
      <c r="BA19" s="42">
        <f t="shared" si="33"/>
        <v>52739.483220889888</v>
      </c>
    </row>
    <row r="20" spans="1:53" ht="17.25" customHeight="1" x14ac:dyDescent="0.25">
      <c r="A20" s="46"/>
      <c r="B20" s="3">
        <f>'HUD Income'!$B$29</f>
        <v>43260</v>
      </c>
      <c r="C20" s="1">
        <v>0.6</v>
      </c>
      <c r="D20" s="3">
        <f>'HUD Income'!$M$29</f>
        <v>1236</v>
      </c>
      <c r="E20" s="3">
        <f t="shared" si="12"/>
        <v>1081.5</v>
      </c>
      <c r="F20" s="3">
        <f>Rents!$E$95</f>
        <v>347</v>
      </c>
      <c r="G20" s="3">
        <f t="shared" si="13"/>
        <v>-734.5</v>
      </c>
      <c r="H20" s="17" t="str">
        <f t="shared" si="14"/>
        <v>N/A</v>
      </c>
      <c r="J20" s="42">
        <f t="shared" si="15"/>
        <v>381.70000000000005</v>
      </c>
      <c r="K20" s="42">
        <f t="shared" ref="K20:S20" si="34">J20*1.1</f>
        <v>419.87000000000006</v>
      </c>
      <c r="L20" s="42">
        <f t="shared" si="34"/>
        <v>461.85700000000008</v>
      </c>
      <c r="M20" s="42">
        <f t="shared" si="34"/>
        <v>508.04270000000014</v>
      </c>
      <c r="N20" s="42">
        <f t="shared" si="34"/>
        <v>558.84697000000017</v>
      </c>
      <c r="O20" s="42">
        <f t="shared" si="34"/>
        <v>614.73166700000024</v>
      </c>
      <c r="P20" s="42">
        <f t="shared" si="34"/>
        <v>676.20483370000034</v>
      </c>
      <c r="Q20" s="42">
        <f t="shared" si="34"/>
        <v>743.82531707000044</v>
      </c>
      <c r="R20" s="42">
        <f t="shared" si="34"/>
        <v>818.20784877700055</v>
      </c>
      <c r="S20" s="42">
        <f t="shared" si="34"/>
        <v>900.02863365470068</v>
      </c>
      <c r="T20" s="42"/>
      <c r="U20" s="42">
        <f t="shared" si="17"/>
        <v>1108.5374999999997</v>
      </c>
      <c r="V20" s="42">
        <f t="shared" si="17"/>
        <v>1136.2509374999997</v>
      </c>
      <c r="W20" s="42">
        <f t="shared" si="17"/>
        <v>1164.6572109374995</v>
      </c>
      <c r="X20" s="42">
        <f t="shared" si="17"/>
        <v>1193.7736412109371</v>
      </c>
      <c r="Y20" s="42">
        <f t="shared" si="17"/>
        <v>1223.6179822412103</v>
      </c>
      <c r="Z20" s="42">
        <f t="shared" si="17"/>
        <v>1254.2084317972406</v>
      </c>
      <c r="AA20" s="42">
        <f t="shared" si="17"/>
        <v>1285.5636425921714</v>
      </c>
      <c r="AB20" s="42">
        <f t="shared" si="17"/>
        <v>1317.7027336569756</v>
      </c>
      <c r="AC20" s="42">
        <f t="shared" si="17"/>
        <v>1350.6453019983999</v>
      </c>
      <c r="AD20" s="42">
        <f t="shared" si="17"/>
        <v>1384.4114345483597</v>
      </c>
      <c r="AE20" s="42"/>
      <c r="AF20" s="42"/>
      <c r="AG20" s="42">
        <f t="shared" si="18"/>
        <v>-726.83749999999964</v>
      </c>
      <c r="AH20" s="42">
        <f t="shared" si="19"/>
        <v>-716.38093749999962</v>
      </c>
      <c r="AI20" s="42">
        <f t="shared" si="20"/>
        <v>-702.8002109374994</v>
      </c>
      <c r="AJ20" s="42">
        <f t="shared" si="21"/>
        <v>-685.73094121093686</v>
      </c>
      <c r="AK20" s="42">
        <f t="shared" si="22"/>
        <v>-664.77101224121009</v>
      </c>
      <c r="AL20" s="42">
        <f t="shared" si="23"/>
        <v>-639.47676479724032</v>
      </c>
      <c r="AM20" s="42">
        <f t="shared" si="24"/>
        <v>-609.35880889217106</v>
      </c>
      <c r="AN20" s="42">
        <f t="shared" si="25"/>
        <v>-573.87741658697519</v>
      </c>
      <c r="AO20" s="42">
        <f t="shared" si="26"/>
        <v>-532.43745322139932</v>
      </c>
      <c r="AP20" s="42">
        <f t="shared" si="27"/>
        <v>-484.38280089365901</v>
      </c>
      <c r="AQ20" s="42"/>
      <c r="AR20" s="42">
        <f t="shared" si="28"/>
        <v>44341.499999999993</v>
      </c>
      <c r="AS20" s="42">
        <f t="shared" ref="AS20:BA20" si="35">AR20*$AR$3</f>
        <v>45450.037499999991</v>
      </c>
      <c r="AT20" s="42">
        <f t="shared" si="35"/>
        <v>46586.288437499985</v>
      </c>
      <c r="AU20" s="42">
        <f t="shared" si="35"/>
        <v>47750.945648437482</v>
      </c>
      <c r="AV20" s="42">
        <f t="shared" si="35"/>
        <v>48944.719289648412</v>
      </c>
      <c r="AW20" s="42">
        <f t="shared" si="35"/>
        <v>50168.337271889621</v>
      </c>
      <c r="AX20" s="42">
        <f t="shared" si="35"/>
        <v>51422.545703686854</v>
      </c>
      <c r="AY20" s="42">
        <f t="shared" si="35"/>
        <v>52708.109346279023</v>
      </c>
      <c r="AZ20" s="42">
        <f t="shared" si="35"/>
        <v>54025.812079935997</v>
      </c>
      <c r="BA20" s="42">
        <f t="shared" si="35"/>
        <v>55376.457381934393</v>
      </c>
    </row>
    <row r="21" spans="1:53" ht="17.25" customHeight="1" x14ac:dyDescent="0.25">
      <c r="A21" s="46"/>
      <c r="B21" s="3">
        <f>'HUD Income'!$B$33</f>
        <v>57700</v>
      </c>
      <c r="C21" s="1">
        <v>0.8</v>
      </c>
      <c r="D21" s="3">
        <f>'HUD Income'!$M$33</f>
        <v>1648.75</v>
      </c>
      <c r="E21" s="3">
        <f t="shared" si="12"/>
        <v>1442.5</v>
      </c>
      <c r="F21" s="3">
        <f>Rents!$E$95</f>
        <v>347</v>
      </c>
      <c r="G21" s="3">
        <f t="shared" si="13"/>
        <v>-1095.5</v>
      </c>
      <c r="H21" s="17" t="str">
        <f t="shared" si="14"/>
        <v>N/A</v>
      </c>
      <c r="J21" s="42">
        <f t="shared" si="15"/>
        <v>381.70000000000005</v>
      </c>
      <c r="K21" s="42">
        <f t="shared" ref="K21:S21" si="36">J21*1.1</f>
        <v>419.87000000000006</v>
      </c>
      <c r="L21" s="42">
        <f t="shared" si="36"/>
        <v>461.85700000000008</v>
      </c>
      <c r="M21" s="42">
        <f t="shared" si="36"/>
        <v>508.04270000000014</v>
      </c>
      <c r="N21" s="42">
        <f t="shared" si="36"/>
        <v>558.84697000000017</v>
      </c>
      <c r="O21" s="42">
        <f t="shared" si="36"/>
        <v>614.73166700000024</v>
      </c>
      <c r="P21" s="42">
        <f t="shared" si="36"/>
        <v>676.20483370000034</v>
      </c>
      <c r="Q21" s="42">
        <f t="shared" si="36"/>
        <v>743.82531707000044</v>
      </c>
      <c r="R21" s="42">
        <f t="shared" si="36"/>
        <v>818.20784877700055</v>
      </c>
      <c r="S21" s="42">
        <f t="shared" si="36"/>
        <v>900.02863365470068</v>
      </c>
      <c r="T21" s="42"/>
      <c r="U21" s="42">
        <f t="shared" si="17"/>
        <v>1478.5624999999998</v>
      </c>
      <c r="V21" s="42">
        <f t="shared" si="17"/>
        <v>1515.5265624999995</v>
      </c>
      <c r="W21" s="42">
        <f t="shared" si="17"/>
        <v>1553.4147265624995</v>
      </c>
      <c r="X21" s="42">
        <f t="shared" si="17"/>
        <v>1592.2500947265617</v>
      </c>
      <c r="Y21" s="42">
        <f t="shared" si="17"/>
        <v>1632.0563470947257</v>
      </c>
      <c r="Z21" s="42">
        <f t="shared" si="17"/>
        <v>1672.8577557720937</v>
      </c>
      <c r="AA21" s="42">
        <f t="shared" si="17"/>
        <v>1714.679199666396</v>
      </c>
      <c r="AB21" s="42">
        <f t="shared" si="17"/>
        <v>1757.5461796580557</v>
      </c>
      <c r="AC21" s="42">
        <f t="shared" si="17"/>
        <v>1801.4848341495072</v>
      </c>
      <c r="AD21" s="42">
        <f t="shared" si="17"/>
        <v>1846.5219550032443</v>
      </c>
      <c r="AE21" s="42"/>
      <c r="AF21" s="42"/>
      <c r="AG21" s="42">
        <f t="shared" si="18"/>
        <v>-1096.8624999999997</v>
      </c>
      <c r="AH21" s="42">
        <f t="shared" si="19"/>
        <v>-1095.6565624999994</v>
      </c>
      <c r="AI21" s="42">
        <f t="shared" si="20"/>
        <v>-1091.5577265624993</v>
      </c>
      <c r="AJ21" s="42">
        <f t="shared" si="21"/>
        <v>-1084.2073947265615</v>
      </c>
      <c r="AK21" s="42">
        <f t="shared" si="22"/>
        <v>-1073.2093770947254</v>
      </c>
      <c r="AL21" s="42">
        <f t="shared" si="23"/>
        <v>-1058.1260887720935</v>
      </c>
      <c r="AM21" s="42">
        <f t="shared" si="24"/>
        <v>-1038.4743659663957</v>
      </c>
      <c r="AN21" s="42">
        <f t="shared" si="25"/>
        <v>-1013.7208625880553</v>
      </c>
      <c r="AO21" s="42">
        <f t="shared" si="26"/>
        <v>-983.2769853725066</v>
      </c>
      <c r="AP21" s="42">
        <f t="shared" si="27"/>
        <v>-946.49332134854365</v>
      </c>
      <c r="AQ21" s="42"/>
      <c r="AR21" s="42">
        <f t="shared" si="28"/>
        <v>59142.499999999993</v>
      </c>
      <c r="AS21" s="42">
        <f t="shared" ref="AS21:BA21" si="37">AR21*$AR$3</f>
        <v>60621.062499999985</v>
      </c>
      <c r="AT21" s="42">
        <f t="shared" si="37"/>
        <v>62136.589062499981</v>
      </c>
      <c r="AU21" s="42">
        <f t="shared" si="37"/>
        <v>63690.003789062474</v>
      </c>
      <c r="AV21" s="42">
        <f t="shared" si="37"/>
        <v>65282.253883789032</v>
      </c>
      <c r="AW21" s="42">
        <f t="shared" si="37"/>
        <v>66914.310230883755</v>
      </c>
      <c r="AX21" s="42">
        <f t="shared" si="37"/>
        <v>68587.167986655841</v>
      </c>
      <c r="AY21" s="42">
        <f t="shared" si="37"/>
        <v>70301.847186322237</v>
      </c>
      <c r="AZ21" s="42">
        <f t="shared" si="37"/>
        <v>72059.393365980286</v>
      </c>
      <c r="BA21" s="42">
        <f t="shared" si="37"/>
        <v>73860.87820012978</v>
      </c>
    </row>
    <row r="22" spans="1:53" ht="17.25" customHeight="1" x14ac:dyDescent="0.25">
      <c r="A22" s="46"/>
      <c r="B22" s="3"/>
      <c r="C22" s="1"/>
      <c r="D22" s="3"/>
      <c r="E22" s="3"/>
    </row>
    <row r="23" spans="1:53" ht="17.25" customHeight="1" x14ac:dyDescent="0.25">
      <c r="A23" s="46"/>
      <c r="B23" s="3"/>
      <c r="C23" s="1"/>
      <c r="D23" s="3"/>
      <c r="E23" s="3"/>
    </row>
    <row r="24" spans="1:53" ht="17.25" customHeight="1" x14ac:dyDescent="0.25"/>
  </sheetData>
  <mergeCells count="6">
    <mergeCell ref="AU2:BD2"/>
    <mergeCell ref="A6:A13"/>
    <mergeCell ref="A16:A23"/>
    <mergeCell ref="K2:S2"/>
    <mergeCell ref="U2:AC2"/>
    <mergeCell ref="AG2:AO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7"/>
  <sheetViews>
    <sheetView workbookViewId="0">
      <selection activeCell="E18" sqref="E18"/>
    </sheetView>
  </sheetViews>
  <sheetFormatPr defaultRowHeight="15" x14ac:dyDescent="0.25"/>
  <cols>
    <col min="1" max="1" width="48.28515625" bestFit="1" customWidth="1"/>
    <col min="19" max="19" width="16" bestFit="1" customWidth="1"/>
  </cols>
  <sheetData>
    <row r="2" spans="1:17" x14ac:dyDescent="0.25">
      <c r="A2" s="2" t="s">
        <v>4</v>
      </c>
      <c r="L2" s="3"/>
      <c r="M2" s="3"/>
      <c r="N2" s="3"/>
      <c r="O2" s="3"/>
    </row>
    <row r="3" spans="1:17" x14ac:dyDescent="0.25">
      <c r="A3" s="2"/>
      <c r="L3" s="3"/>
      <c r="M3" s="3"/>
      <c r="N3" s="3"/>
      <c r="O3" s="3"/>
    </row>
    <row r="4" spans="1:17" x14ac:dyDescent="0.25">
      <c r="A4" s="2" t="s">
        <v>5</v>
      </c>
      <c r="L4" s="3"/>
      <c r="M4" s="3"/>
      <c r="N4" s="3"/>
      <c r="O4" s="3"/>
    </row>
    <row r="5" spans="1:17" x14ac:dyDescent="0.25">
      <c r="L5" s="3" t="s">
        <v>6</v>
      </c>
      <c r="M5" s="3"/>
      <c r="N5" s="3"/>
      <c r="O5" s="3"/>
    </row>
    <row r="6" spans="1:17" x14ac:dyDescent="0.25">
      <c r="B6" t="s">
        <v>7</v>
      </c>
      <c r="C6" t="s">
        <v>8</v>
      </c>
      <c r="D6" t="s">
        <v>9</v>
      </c>
      <c r="E6" t="s">
        <v>10</v>
      </c>
      <c r="F6" t="s">
        <v>11</v>
      </c>
      <c r="G6" t="s">
        <v>12</v>
      </c>
      <c r="H6" t="s">
        <v>13</v>
      </c>
      <c r="I6" t="s">
        <v>14</v>
      </c>
      <c r="L6" t="s">
        <v>7</v>
      </c>
      <c r="M6" t="s">
        <v>8</v>
      </c>
      <c r="N6" t="s">
        <v>9</v>
      </c>
      <c r="O6" t="s">
        <v>10</v>
      </c>
    </row>
    <row r="7" spans="1:17" x14ac:dyDescent="0.25">
      <c r="B7">
        <v>0.7</v>
      </c>
      <c r="C7">
        <v>0.8</v>
      </c>
      <c r="D7">
        <v>0.9</v>
      </c>
      <c r="E7">
        <v>1</v>
      </c>
      <c r="F7">
        <v>1.08</v>
      </c>
      <c r="G7">
        <v>1.1599999999999999</v>
      </c>
      <c r="H7">
        <v>1.24</v>
      </c>
      <c r="I7">
        <v>1.32</v>
      </c>
      <c r="L7" s="3"/>
      <c r="M7" s="3"/>
      <c r="N7" s="3"/>
      <c r="O7" s="3"/>
      <c r="Q7" t="s">
        <v>15</v>
      </c>
    </row>
    <row r="8" spans="1:17" x14ac:dyDescent="0.25">
      <c r="A8" s="4">
        <v>0.1</v>
      </c>
    </row>
    <row r="9" spans="1:17" x14ac:dyDescent="0.25">
      <c r="A9" t="s">
        <v>16</v>
      </c>
      <c r="B9" s="3">
        <v>7210</v>
      </c>
      <c r="C9" s="3">
        <v>8240</v>
      </c>
      <c r="D9" s="3">
        <v>9270</v>
      </c>
      <c r="E9" s="3">
        <v>10300</v>
      </c>
      <c r="F9" s="3">
        <v>11130</v>
      </c>
      <c r="G9" s="3">
        <v>11950</v>
      </c>
      <c r="H9" s="3">
        <v>12780</v>
      </c>
      <c r="I9" s="3">
        <v>13600</v>
      </c>
      <c r="L9" s="3">
        <f>B9*0.3/12</f>
        <v>180.25</v>
      </c>
      <c r="M9" s="3">
        <f>C9*0.3/12</f>
        <v>206</v>
      </c>
      <c r="N9" s="3">
        <f>D9*0.3/12</f>
        <v>231.75</v>
      </c>
      <c r="O9" s="3">
        <f>E9*0.3/12</f>
        <v>257.5</v>
      </c>
      <c r="Q9" s="5">
        <f>+L9+M9</f>
        <v>386.25</v>
      </c>
    </row>
    <row r="10" spans="1:17" x14ac:dyDescent="0.25">
      <c r="A10" t="s">
        <v>17</v>
      </c>
      <c r="B10" s="3">
        <f t="shared" ref="B10:I10" si="0">B9/2</f>
        <v>3605</v>
      </c>
      <c r="C10" s="3">
        <f t="shared" si="0"/>
        <v>4120</v>
      </c>
      <c r="D10" s="3">
        <f t="shared" si="0"/>
        <v>4635</v>
      </c>
      <c r="E10" s="3">
        <f t="shared" si="0"/>
        <v>5150</v>
      </c>
      <c r="F10" s="3">
        <f t="shared" si="0"/>
        <v>5565</v>
      </c>
      <c r="G10" s="3">
        <f t="shared" si="0"/>
        <v>5975</v>
      </c>
      <c r="H10" s="3">
        <f t="shared" si="0"/>
        <v>6390</v>
      </c>
      <c r="I10" s="3">
        <f t="shared" si="0"/>
        <v>6800</v>
      </c>
      <c r="L10" s="3"/>
      <c r="M10" s="3"/>
      <c r="N10" s="3"/>
      <c r="O10" s="3"/>
      <c r="Q10">
        <f>+Q9/2</f>
        <v>193.125</v>
      </c>
    </row>
    <row r="11" spans="1:17" x14ac:dyDescent="0.25">
      <c r="A11" t="s">
        <v>18</v>
      </c>
      <c r="B11" s="3">
        <f t="shared" ref="B11:I11" si="1">B9/3</f>
        <v>2403.3333333333335</v>
      </c>
      <c r="C11" s="3">
        <f t="shared" si="1"/>
        <v>2746.6666666666665</v>
      </c>
      <c r="D11" s="3">
        <f t="shared" si="1"/>
        <v>3090</v>
      </c>
      <c r="E11" s="3">
        <f t="shared" si="1"/>
        <v>3433.3333333333335</v>
      </c>
      <c r="F11" s="3">
        <f t="shared" si="1"/>
        <v>3710</v>
      </c>
      <c r="G11" s="3">
        <f t="shared" si="1"/>
        <v>3983.3333333333335</v>
      </c>
      <c r="H11" s="3">
        <f t="shared" si="1"/>
        <v>4260</v>
      </c>
      <c r="I11" s="3">
        <f t="shared" si="1"/>
        <v>4533.333333333333</v>
      </c>
    </row>
    <row r="12" spans="1:17" x14ac:dyDescent="0.25">
      <c r="A12" s="4">
        <v>0.2</v>
      </c>
    </row>
    <row r="13" spans="1:17" x14ac:dyDescent="0.25">
      <c r="A13" t="s">
        <v>16</v>
      </c>
      <c r="B13" s="3">
        <v>14420</v>
      </c>
      <c r="C13" s="3">
        <v>16480</v>
      </c>
      <c r="D13" s="3">
        <v>18540</v>
      </c>
      <c r="E13" s="3">
        <v>20600</v>
      </c>
      <c r="F13" s="3">
        <v>22260</v>
      </c>
      <c r="G13" s="3">
        <v>23900</v>
      </c>
      <c r="H13" s="3">
        <v>25560</v>
      </c>
      <c r="I13" s="3">
        <v>27200</v>
      </c>
      <c r="L13" s="3">
        <f>B13*0.3/12</f>
        <v>360.5</v>
      </c>
      <c r="M13" s="3">
        <f>C13*0.3/12</f>
        <v>412</v>
      </c>
      <c r="N13" s="3">
        <f>D13*0.3/12</f>
        <v>463.5</v>
      </c>
      <c r="O13" s="3">
        <f>E13*0.3/12</f>
        <v>515</v>
      </c>
      <c r="Q13" s="5">
        <f>+L13+M13</f>
        <v>772.5</v>
      </c>
    </row>
    <row r="14" spans="1:17" x14ac:dyDescent="0.25">
      <c r="A14" t="s">
        <v>17</v>
      </c>
      <c r="B14" s="3">
        <f t="shared" ref="B14:I14" si="2">B13/2</f>
        <v>7210</v>
      </c>
      <c r="C14" s="3">
        <f t="shared" si="2"/>
        <v>8240</v>
      </c>
      <c r="D14" s="3">
        <f t="shared" si="2"/>
        <v>9270</v>
      </c>
      <c r="E14" s="3">
        <f t="shared" si="2"/>
        <v>10300</v>
      </c>
      <c r="F14" s="3">
        <f t="shared" si="2"/>
        <v>11130</v>
      </c>
      <c r="G14" s="3">
        <f t="shared" si="2"/>
        <v>11950</v>
      </c>
      <c r="H14" s="3">
        <f t="shared" si="2"/>
        <v>12780</v>
      </c>
      <c r="I14" s="3">
        <f t="shared" si="2"/>
        <v>13600</v>
      </c>
      <c r="L14" s="3"/>
      <c r="M14" s="3"/>
      <c r="N14" s="3"/>
      <c r="O14" s="3"/>
      <c r="Q14">
        <f>+Q13/2</f>
        <v>386.25</v>
      </c>
    </row>
    <row r="15" spans="1:17" x14ac:dyDescent="0.25">
      <c r="A15" t="s">
        <v>18</v>
      </c>
      <c r="B15" s="3">
        <f t="shared" ref="B15:I15" si="3">B13/3</f>
        <v>4806.666666666667</v>
      </c>
      <c r="C15" s="3">
        <f t="shared" si="3"/>
        <v>5493.333333333333</v>
      </c>
      <c r="D15" s="3">
        <f t="shared" si="3"/>
        <v>6180</v>
      </c>
      <c r="E15" s="3">
        <f t="shared" si="3"/>
        <v>6866.666666666667</v>
      </c>
      <c r="F15" s="3">
        <f t="shared" si="3"/>
        <v>7420</v>
      </c>
      <c r="G15" s="3">
        <f t="shared" si="3"/>
        <v>7966.666666666667</v>
      </c>
      <c r="H15" s="3">
        <f t="shared" si="3"/>
        <v>8520</v>
      </c>
      <c r="I15" s="3">
        <f t="shared" si="3"/>
        <v>9066.6666666666661</v>
      </c>
    </row>
    <row r="16" spans="1:17" x14ac:dyDescent="0.25">
      <c r="A16" s="4">
        <v>0.3</v>
      </c>
      <c r="L16" s="3"/>
      <c r="M16" s="3"/>
      <c r="N16" s="3"/>
      <c r="O16" s="3"/>
    </row>
    <row r="17" spans="1:24" x14ac:dyDescent="0.25">
      <c r="A17" t="s">
        <v>16</v>
      </c>
      <c r="B17" s="3">
        <v>21630</v>
      </c>
      <c r="C17" s="3">
        <v>24700</v>
      </c>
      <c r="D17" s="3">
        <v>27810</v>
      </c>
      <c r="E17" s="3">
        <v>30900</v>
      </c>
      <c r="F17" s="3">
        <v>33390</v>
      </c>
      <c r="G17" s="3">
        <v>35850</v>
      </c>
      <c r="H17" s="3">
        <v>38340</v>
      </c>
      <c r="I17" s="3">
        <v>40800</v>
      </c>
      <c r="L17" s="3">
        <f>B17*0.3/12</f>
        <v>540.75</v>
      </c>
      <c r="M17" s="3">
        <f>C17*0.3/12</f>
        <v>617.5</v>
      </c>
      <c r="N17" s="3">
        <f>D17*0.3/12</f>
        <v>695.25</v>
      </c>
      <c r="O17" s="3">
        <f>E17*0.3/12</f>
        <v>772.5</v>
      </c>
      <c r="Q17" s="5">
        <f>+L17+M17</f>
        <v>1158.25</v>
      </c>
    </row>
    <row r="18" spans="1:24" x14ac:dyDescent="0.25">
      <c r="A18" t="s">
        <v>17</v>
      </c>
      <c r="B18" s="3">
        <f t="shared" ref="B18:I18" si="4">B17/2</f>
        <v>10815</v>
      </c>
      <c r="C18" s="3">
        <f t="shared" si="4"/>
        <v>12350</v>
      </c>
      <c r="D18" s="3">
        <f t="shared" si="4"/>
        <v>13905</v>
      </c>
      <c r="E18" s="3">
        <f t="shared" si="4"/>
        <v>15450</v>
      </c>
      <c r="F18" s="3">
        <f t="shared" si="4"/>
        <v>16695</v>
      </c>
      <c r="G18" s="3">
        <f t="shared" si="4"/>
        <v>17925</v>
      </c>
      <c r="H18" s="3">
        <f t="shared" si="4"/>
        <v>19170</v>
      </c>
      <c r="I18" s="3">
        <f t="shared" si="4"/>
        <v>20400</v>
      </c>
      <c r="L18" s="3"/>
      <c r="M18" s="3"/>
      <c r="N18" s="3"/>
      <c r="O18" s="3"/>
      <c r="Q18">
        <f>+Q17/2</f>
        <v>579.125</v>
      </c>
    </row>
    <row r="19" spans="1:24" x14ac:dyDescent="0.25">
      <c r="A19" t="s">
        <v>18</v>
      </c>
      <c r="B19" s="3">
        <f t="shared" ref="B19:I19" si="5">B17/3</f>
        <v>7210</v>
      </c>
      <c r="C19" s="3">
        <f t="shared" si="5"/>
        <v>8233.3333333333339</v>
      </c>
      <c r="D19" s="3">
        <f t="shared" si="5"/>
        <v>9270</v>
      </c>
      <c r="E19" s="3">
        <f t="shared" si="5"/>
        <v>10300</v>
      </c>
      <c r="F19" s="3">
        <f t="shared" si="5"/>
        <v>11130</v>
      </c>
      <c r="G19" s="3">
        <f t="shared" si="5"/>
        <v>11950</v>
      </c>
      <c r="H19" s="3">
        <f t="shared" si="5"/>
        <v>12780</v>
      </c>
      <c r="I19" s="3">
        <f t="shared" si="5"/>
        <v>13600</v>
      </c>
      <c r="L19" s="3"/>
      <c r="M19" s="3"/>
      <c r="N19" s="3"/>
      <c r="O19" s="3"/>
    </row>
    <row r="20" spans="1:24" x14ac:dyDescent="0.25">
      <c r="A20" s="4">
        <v>0.4</v>
      </c>
      <c r="B20" s="3"/>
      <c r="C20" s="3"/>
      <c r="D20" s="3"/>
      <c r="E20" s="3"/>
      <c r="F20" s="3"/>
      <c r="G20" s="3"/>
      <c r="H20" s="3"/>
      <c r="I20" s="3"/>
      <c r="L20" s="3"/>
      <c r="M20" s="3"/>
      <c r="N20" s="3"/>
      <c r="O20" s="3"/>
    </row>
    <row r="21" spans="1:24" x14ac:dyDescent="0.25">
      <c r="A21" t="s">
        <v>16</v>
      </c>
      <c r="B21" s="3">
        <f>(B25+B17)/2</f>
        <v>28840</v>
      </c>
      <c r="C21" s="3">
        <v>32960</v>
      </c>
      <c r="D21" s="3">
        <v>37080</v>
      </c>
      <c r="E21" s="3">
        <f>(E25+E17)/2</f>
        <v>41200</v>
      </c>
      <c r="F21" s="3">
        <v>44520</v>
      </c>
      <c r="G21" s="3">
        <f>(G25+G17)/2</f>
        <v>47800</v>
      </c>
      <c r="H21" s="3">
        <f>(H25+H17)/2</f>
        <v>51120</v>
      </c>
      <c r="I21" s="3">
        <f>(I25+I17)/2</f>
        <v>54400</v>
      </c>
      <c r="L21" s="3">
        <f>B21*0.3/12</f>
        <v>721</v>
      </c>
      <c r="M21" s="3">
        <f>C21*0.3/12</f>
        <v>824</v>
      </c>
      <c r="N21" s="3">
        <f>D21*0.3/12</f>
        <v>927</v>
      </c>
      <c r="O21" s="3">
        <f>E21*0.3/12</f>
        <v>1030</v>
      </c>
      <c r="Q21" s="5">
        <f>+L21+M21</f>
        <v>1545</v>
      </c>
    </row>
    <row r="22" spans="1:24" x14ac:dyDescent="0.25">
      <c r="A22" t="s">
        <v>17</v>
      </c>
      <c r="B22" s="3">
        <f t="shared" ref="B22:I22" si="6">B21/2</f>
        <v>14420</v>
      </c>
      <c r="C22" s="3">
        <f t="shared" si="6"/>
        <v>16480</v>
      </c>
      <c r="D22" s="3">
        <f t="shared" si="6"/>
        <v>18540</v>
      </c>
      <c r="E22" s="3">
        <f t="shared" si="6"/>
        <v>20600</v>
      </c>
      <c r="F22" s="3">
        <f t="shared" si="6"/>
        <v>22260</v>
      </c>
      <c r="G22" s="3">
        <f t="shared" si="6"/>
        <v>23900</v>
      </c>
      <c r="H22" s="3">
        <f t="shared" si="6"/>
        <v>25560</v>
      </c>
      <c r="I22" s="3">
        <f t="shared" si="6"/>
        <v>27200</v>
      </c>
      <c r="L22" s="3"/>
      <c r="M22" s="3"/>
      <c r="N22" s="3"/>
      <c r="O22" s="3"/>
      <c r="Q22">
        <f>+Q21/2</f>
        <v>772.5</v>
      </c>
    </row>
    <row r="23" spans="1:24" x14ac:dyDescent="0.25">
      <c r="A23" t="s">
        <v>18</v>
      </c>
      <c r="B23" s="3">
        <f t="shared" ref="B23:I23" si="7">B21/3</f>
        <v>9613.3333333333339</v>
      </c>
      <c r="C23" s="3">
        <f t="shared" si="7"/>
        <v>10986.666666666666</v>
      </c>
      <c r="D23" s="3">
        <f t="shared" si="7"/>
        <v>12360</v>
      </c>
      <c r="E23" s="3">
        <f t="shared" si="7"/>
        <v>13733.333333333334</v>
      </c>
      <c r="F23" s="3">
        <f t="shared" si="7"/>
        <v>14840</v>
      </c>
      <c r="G23" s="3">
        <f t="shared" si="7"/>
        <v>15933.333333333334</v>
      </c>
      <c r="H23" s="3">
        <f t="shared" si="7"/>
        <v>17040</v>
      </c>
      <c r="I23" s="3">
        <f t="shared" si="7"/>
        <v>18133.333333333332</v>
      </c>
      <c r="L23" s="3"/>
      <c r="M23" s="3"/>
      <c r="N23" s="3"/>
      <c r="O23" s="3"/>
    </row>
    <row r="24" spans="1:24" x14ac:dyDescent="0.25">
      <c r="A24" s="4">
        <v>0.5</v>
      </c>
      <c r="B24" s="3"/>
      <c r="C24" s="3"/>
      <c r="D24" s="3"/>
      <c r="E24" s="3"/>
      <c r="F24" s="3"/>
      <c r="G24" s="3"/>
      <c r="H24" s="3"/>
      <c r="I24" s="3"/>
      <c r="L24" s="3"/>
      <c r="M24" s="3"/>
      <c r="N24" s="3"/>
      <c r="O24" s="3"/>
    </row>
    <row r="25" spans="1:24" x14ac:dyDescent="0.25">
      <c r="A25" t="s">
        <v>16</v>
      </c>
      <c r="B25" s="3">
        <v>36050</v>
      </c>
      <c r="C25" s="3">
        <v>41200</v>
      </c>
      <c r="D25" s="3">
        <v>46350</v>
      </c>
      <c r="E25" s="3">
        <v>51500</v>
      </c>
      <c r="F25" s="3">
        <v>55650</v>
      </c>
      <c r="G25" s="3">
        <v>59750</v>
      </c>
      <c r="H25" s="3">
        <v>63900</v>
      </c>
      <c r="I25" s="3">
        <v>68000</v>
      </c>
      <c r="J25" s="6"/>
      <c r="L25" s="3">
        <f>B25*0.3/12</f>
        <v>901.25</v>
      </c>
      <c r="M25" s="3">
        <f>C25*0.3/12</f>
        <v>1030</v>
      </c>
      <c r="N25" s="3">
        <f>D25*0.3/12</f>
        <v>1158.75</v>
      </c>
      <c r="O25" s="3">
        <f>E25*0.3/12</f>
        <v>1287.5</v>
      </c>
      <c r="Q25" s="5">
        <f>+L25+M25</f>
        <v>1931.25</v>
      </c>
      <c r="S25" s="7">
        <v>2012</v>
      </c>
      <c r="T25" s="8" t="s">
        <v>19</v>
      </c>
      <c r="U25" s="47"/>
      <c r="V25" s="47"/>
      <c r="W25" s="47"/>
      <c r="X25" s="47"/>
    </row>
    <row r="26" spans="1:24" x14ac:dyDescent="0.25">
      <c r="A26" t="s">
        <v>17</v>
      </c>
      <c r="B26" s="3">
        <f t="shared" ref="B26:I26" si="8">B25/2</f>
        <v>18025</v>
      </c>
      <c r="C26" s="3">
        <f t="shared" si="8"/>
        <v>20600</v>
      </c>
      <c r="D26" s="3">
        <f t="shared" si="8"/>
        <v>23175</v>
      </c>
      <c r="E26" s="3">
        <f t="shared" si="8"/>
        <v>25750</v>
      </c>
      <c r="F26" s="3">
        <f t="shared" si="8"/>
        <v>27825</v>
      </c>
      <c r="G26" s="3">
        <f t="shared" si="8"/>
        <v>29875</v>
      </c>
      <c r="H26" s="3">
        <f t="shared" si="8"/>
        <v>31950</v>
      </c>
      <c r="I26" s="3">
        <f t="shared" si="8"/>
        <v>34000</v>
      </c>
      <c r="L26" s="3"/>
      <c r="M26" s="3"/>
      <c r="N26" s="3"/>
      <c r="O26" s="3"/>
      <c r="Q26">
        <f>+Q25/2</f>
        <v>965.625</v>
      </c>
      <c r="S26" s="10" t="s">
        <v>1</v>
      </c>
      <c r="T26" s="8" t="s">
        <v>20</v>
      </c>
      <c r="U26" s="8" t="s">
        <v>21</v>
      </c>
      <c r="V26" s="8" t="s">
        <v>22</v>
      </c>
      <c r="W26" s="8" t="s">
        <v>23</v>
      </c>
      <c r="X26" s="8" t="s">
        <v>24</v>
      </c>
    </row>
    <row r="27" spans="1:24" x14ac:dyDescent="0.25">
      <c r="A27" t="s">
        <v>18</v>
      </c>
      <c r="B27" s="3">
        <f t="shared" ref="B27:I27" si="9">B25/3</f>
        <v>12016.666666666666</v>
      </c>
      <c r="C27" s="3">
        <f t="shared" si="9"/>
        <v>13733.333333333334</v>
      </c>
      <c r="D27" s="3">
        <f t="shared" si="9"/>
        <v>15450</v>
      </c>
      <c r="E27" s="3">
        <f t="shared" si="9"/>
        <v>17166.666666666668</v>
      </c>
      <c r="F27" s="3">
        <f t="shared" si="9"/>
        <v>18550</v>
      </c>
      <c r="G27" s="3">
        <f t="shared" si="9"/>
        <v>19916.666666666668</v>
      </c>
      <c r="H27" s="3">
        <f t="shared" si="9"/>
        <v>21300</v>
      </c>
      <c r="I27" s="3">
        <f t="shared" si="9"/>
        <v>22666.666666666668</v>
      </c>
      <c r="L27" s="3"/>
      <c r="M27" s="3"/>
      <c r="N27" s="3"/>
      <c r="O27" s="3"/>
      <c r="S27" s="11" t="s">
        <v>25</v>
      </c>
      <c r="T27" s="12">
        <v>540</v>
      </c>
      <c r="U27" s="12">
        <v>579</v>
      </c>
      <c r="V27" s="12">
        <v>695</v>
      </c>
      <c r="W27" s="12">
        <v>803</v>
      </c>
      <c r="X27" s="12">
        <v>896</v>
      </c>
    </row>
    <row r="28" spans="1:24" x14ac:dyDescent="0.25">
      <c r="A28" s="4">
        <v>0.6</v>
      </c>
      <c r="B28" s="3"/>
      <c r="C28" s="3"/>
      <c r="D28" s="3"/>
      <c r="E28" s="3"/>
      <c r="F28" s="3"/>
      <c r="G28" s="3"/>
      <c r="H28" s="3"/>
      <c r="I28" s="3"/>
      <c r="L28" s="3"/>
      <c r="M28" s="3"/>
      <c r="N28" s="3"/>
      <c r="O28" s="3"/>
      <c r="S28" s="11" t="s">
        <v>26</v>
      </c>
      <c r="T28" s="12">
        <v>901</v>
      </c>
      <c r="U28" s="13">
        <v>965</v>
      </c>
      <c r="V28" s="13">
        <v>1158</v>
      </c>
      <c r="W28" s="12">
        <v>1339</v>
      </c>
      <c r="X28" s="12">
        <v>1493</v>
      </c>
    </row>
    <row r="29" spans="1:24" x14ac:dyDescent="0.25">
      <c r="A29" s="11" t="s">
        <v>16</v>
      </c>
      <c r="B29" s="15">
        <v>43260</v>
      </c>
      <c r="C29" s="15">
        <v>49440</v>
      </c>
      <c r="D29" s="15">
        <v>55620</v>
      </c>
      <c r="E29" s="15">
        <v>61800</v>
      </c>
      <c r="F29" s="15">
        <v>66780</v>
      </c>
      <c r="G29" s="15">
        <v>71700</v>
      </c>
      <c r="H29" s="15">
        <v>76680</v>
      </c>
      <c r="I29" s="15">
        <v>81600</v>
      </c>
      <c r="J29" s="6"/>
      <c r="L29" s="3">
        <f>B29*0.3/12</f>
        <v>1081.5</v>
      </c>
      <c r="M29" s="3">
        <f>C29*0.3/12</f>
        <v>1236</v>
      </c>
      <c r="N29" s="3">
        <f>D29*0.3/12</f>
        <v>1390.5</v>
      </c>
      <c r="O29" s="3">
        <f>E29*0.3/12</f>
        <v>1545</v>
      </c>
      <c r="Q29" s="5">
        <f>+L29+M29</f>
        <v>2317.5</v>
      </c>
      <c r="S29" s="11" t="s">
        <v>27</v>
      </c>
      <c r="T29" s="12">
        <v>1081</v>
      </c>
      <c r="U29" s="13">
        <v>1158</v>
      </c>
      <c r="V29" s="13">
        <v>1390</v>
      </c>
      <c r="W29" s="12">
        <v>1607</v>
      </c>
      <c r="X29" s="12">
        <v>1792</v>
      </c>
    </row>
    <row r="30" spans="1:24" x14ac:dyDescent="0.25">
      <c r="A30" s="11" t="s">
        <v>17</v>
      </c>
      <c r="B30" s="15">
        <f t="shared" ref="B30:I30" si="10">B29/2</f>
        <v>21630</v>
      </c>
      <c r="C30" s="15">
        <f t="shared" si="10"/>
        <v>24720</v>
      </c>
      <c r="D30" s="15">
        <f t="shared" si="10"/>
        <v>27810</v>
      </c>
      <c r="E30" s="15">
        <f t="shared" si="10"/>
        <v>30900</v>
      </c>
      <c r="F30" s="15">
        <f t="shared" si="10"/>
        <v>33390</v>
      </c>
      <c r="G30" s="15">
        <f t="shared" si="10"/>
        <v>35850</v>
      </c>
      <c r="H30" s="15">
        <f t="shared" si="10"/>
        <v>38340</v>
      </c>
      <c r="I30" s="15">
        <f t="shared" si="10"/>
        <v>40800</v>
      </c>
      <c r="L30" s="3"/>
      <c r="M30" s="3"/>
      <c r="N30" s="3"/>
      <c r="O30" s="3"/>
      <c r="Q30">
        <f>+Q29/2</f>
        <v>1158.75</v>
      </c>
      <c r="S30" s="11" t="s">
        <v>29</v>
      </c>
      <c r="T30" s="12">
        <v>1442</v>
      </c>
      <c r="U30" s="13">
        <v>1545</v>
      </c>
      <c r="V30" s="13">
        <v>1854</v>
      </c>
      <c r="W30" s="12">
        <v>2143</v>
      </c>
      <c r="X30" s="12">
        <v>2390</v>
      </c>
    </row>
    <row r="31" spans="1:24" x14ac:dyDescent="0.25">
      <c r="A31" s="11" t="s">
        <v>18</v>
      </c>
      <c r="B31" s="15">
        <f t="shared" ref="B31:I31" si="11">B29/3</f>
        <v>14420</v>
      </c>
      <c r="C31" s="15">
        <f t="shared" si="11"/>
        <v>16480</v>
      </c>
      <c r="D31" s="15">
        <f t="shared" si="11"/>
        <v>18540</v>
      </c>
      <c r="E31" s="15">
        <f t="shared" si="11"/>
        <v>20600</v>
      </c>
      <c r="F31" s="15">
        <f t="shared" si="11"/>
        <v>22260</v>
      </c>
      <c r="G31" s="15">
        <f t="shared" si="11"/>
        <v>23900</v>
      </c>
      <c r="H31" s="15">
        <f t="shared" si="11"/>
        <v>25560</v>
      </c>
      <c r="I31" s="15">
        <f t="shared" si="11"/>
        <v>27200</v>
      </c>
      <c r="L31" s="3"/>
      <c r="M31" s="3"/>
      <c r="N31" s="3"/>
      <c r="O31" s="3"/>
      <c r="S31" s="11" t="s">
        <v>30</v>
      </c>
      <c r="T31" s="12">
        <v>1447</v>
      </c>
      <c r="U31" s="13">
        <v>1550</v>
      </c>
      <c r="V31" s="13">
        <v>1860</v>
      </c>
      <c r="W31" s="12">
        <v>2150</v>
      </c>
      <c r="X31" s="12">
        <v>2398</v>
      </c>
    </row>
    <row r="32" spans="1:24" x14ac:dyDescent="0.25">
      <c r="A32" s="16">
        <v>0.8</v>
      </c>
      <c r="B32" s="15"/>
      <c r="C32" s="15"/>
      <c r="D32" s="15"/>
      <c r="E32" s="15"/>
      <c r="F32" s="15"/>
      <c r="G32" s="15"/>
      <c r="H32" s="15"/>
      <c r="I32" s="15"/>
      <c r="L32" s="3"/>
      <c r="M32" s="3"/>
      <c r="N32" s="3"/>
      <c r="O32" s="3"/>
      <c r="S32" s="11" t="s">
        <v>31</v>
      </c>
      <c r="T32" s="12">
        <v>1736</v>
      </c>
      <c r="U32" s="13">
        <v>1860</v>
      </c>
      <c r="V32" s="13">
        <v>2232</v>
      </c>
      <c r="W32" s="12">
        <v>2580</v>
      </c>
      <c r="X32" s="12">
        <v>2878</v>
      </c>
    </row>
    <row r="33" spans="1:24" x14ac:dyDescent="0.25">
      <c r="A33" t="s">
        <v>16</v>
      </c>
      <c r="B33" s="3">
        <v>57700</v>
      </c>
      <c r="C33" s="3">
        <v>65950</v>
      </c>
      <c r="D33" s="3">
        <v>74200</v>
      </c>
      <c r="E33" s="3">
        <v>82400</v>
      </c>
      <c r="F33" s="3">
        <v>89000</v>
      </c>
      <c r="G33" s="3">
        <v>95600</v>
      </c>
      <c r="H33" s="3">
        <v>102200</v>
      </c>
      <c r="I33" s="3">
        <v>108800</v>
      </c>
      <c r="J33" s="9"/>
      <c r="L33" s="3">
        <f>B33*0.3/12</f>
        <v>1442.5</v>
      </c>
      <c r="M33" s="3">
        <f>C33*0.3/12</f>
        <v>1648.75</v>
      </c>
      <c r="N33" s="3">
        <f>D33*0.3/12</f>
        <v>1855</v>
      </c>
      <c r="O33" s="3">
        <f>E33*0.3/12</f>
        <v>2060</v>
      </c>
      <c r="Q33" s="5">
        <f>+L33+M33</f>
        <v>3091.25</v>
      </c>
      <c r="S33" t="s">
        <v>32</v>
      </c>
      <c r="T33" s="14">
        <v>2026</v>
      </c>
      <c r="U33" s="14">
        <v>2170</v>
      </c>
      <c r="V33" s="14">
        <v>2605</v>
      </c>
      <c r="W33" s="14">
        <v>3010</v>
      </c>
      <c r="X33" s="14">
        <v>3357</v>
      </c>
    </row>
    <row r="34" spans="1:24" x14ac:dyDescent="0.25">
      <c r="A34" t="s">
        <v>17</v>
      </c>
      <c r="B34" s="3">
        <f t="shared" ref="B34:I34" si="12">B33/2</f>
        <v>28850</v>
      </c>
      <c r="C34" s="3">
        <f t="shared" si="12"/>
        <v>32975</v>
      </c>
      <c r="D34" s="3">
        <f t="shared" si="12"/>
        <v>37100</v>
      </c>
      <c r="E34" s="3">
        <f t="shared" si="12"/>
        <v>41200</v>
      </c>
      <c r="F34" s="3">
        <f t="shared" si="12"/>
        <v>44500</v>
      </c>
      <c r="G34" s="3">
        <f t="shared" si="12"/>
        <v>47800</v>
      </c>
      <c r="H34" s="3">
        <f t="shared" si="12"/>
        <v>51100</v>
      </c>
      <c r="I34" s="3">
        <f t="shared" si="12"/>
        <v>54400</v>
      </c>
      <c r="L34" s="3"/>
      <c r="M34" s="3"/>
      <c r="N34" s="3"/>
      <c r="O34" s="3"/>
      <c r="Q34">
        <f>+Q33/2</f>
        <v>1545.625</v>
      </c>
    </row>
    <row r="35" spans="1:24" x14ac:dyDescent="0.25">
      <c r="A35" t="s">
        <v>18</v>
      </c>
      <c r="B35" s="3">
        <f t="shared" ref="B35:I35" si="13">B33/3</f>
        <v>19233.333333333332</v>
      </c>
      <c r="C35" s="3">
        <f t="shared" si="13"/>
        <v>21983.333333333332</v>
      </c>
      <c r="D35" s="3">
        <f t="shared" si="13"/>
        <v>24733.333333333332</v>
      </c>
      <c r="E35" s="3">
        <f t="shared" si="13"/>
        <v>27466.666666666668</v>
      </c>
      <c r="F35" s="3">
        <f t="shared" si="13"/>
        <v>29666.666666666668</v>
      </c>
      <c r="G35" s="3">
        <f t="shared" si="13"/>
        <v>31866.666666666668</v>
      </c>
      <c r="H35" s="3">
        <f t="shared" si="13"/>
        <v>34066.666666666664</v>
      </c>
      <c r="I35" s="3">
        <f t="shared" si="13"/>
        <v>36266.666666666664</v>
      </c>
      <c r="L35" s="3"/>
      <c r="M35" s="3"/>
      <c r="N35" s="3"/>
      <c r="O35" s="3"/>
    </row>
    <row r="36" spans="1:24" x14ac:dyDescent="0.25">
      <c r="A36" s="4">
        <v>1</v>
      </c>
      <c r="B36" s="3"/>
      <c r="C36" s="3"/>
      <c r="D36" s="3"/>
      <c r="E36" s="3"/>
      <c r="F36" s="3"/>
      <c r="G36" s="3"/>
      <c r="H36" s="3"/>
      <c r="I36" s="3"/>
      <c r="L36" s="3"/>
      <c r="M36" s="3"/>
      <c r="N36" s="3"/>
      <c r="O36" s="3"/>
    </row>
    <row r="37" spans="1:24" x14ac:dyDescent="0.25">
      <c r="A37" t="s">
        <v>16</v>
      </c>
      <c r="B37" s="3">
        <v>57890</v>
      </c>
      <c r="C37" s="3">
        <v>66160</v>
      </c>
      <c r="D37" s="3">
        <v>74430</v>
      </c>
      <c r="E37" s="3">
        <v>82700</v>
      </c>
      <c r="F37" s="3">
        <v>89320</v>
      </c>
      <c r="G37" s="3">
        <v>95930</v>
      </c>
      <c r="H37" s="3">
        <v>102550</v>
      </c>
      <c r="I37" s="3">
        <v>109160</v>
      </c>
      <c r="J37" s="9" t="s">
        <v>28</v>
      </c>
      <c r="L37" s="3">
        <f>B37*0.3/12</f>
        <v>1447.25</v>
      </c>
      <c r="M37" s="3">
        <f>C37*0.3/12</f>
        <v>1654</v>
      </c>
      <c r="N37" s="3">
        <f>D37*0.3/12</f>
        <v>1860.75</v>
      </c>
      <c r="O37" s="3">
        <f>E37*0.3/12</f>
        <v>2067.5</v>
      </c>
      <c r="Q37" s="5">
        <f>+L37+M37</f>
        <v>3101.25</v>
      </c>
    </row>
    <row r="38" spans="1:24" x14ac:dyDescent="0.25">
      <c r="A38" t="s">
        <v>17</v>
      </c>
      <c r="B38" s="3">
        <f t="shared" ref="B38:I38" si="14">B37/2</f>
        <v>28945</v>
      </c>
      <c r="C38" s="3">
        <f t="shared" si="14"/>
        <v>33080</v>
      </c>
      <c r="D38" s="3">
        <f t="shared" si="14"/>
        <v>37215</v>
      </c>
      <c r="E38" s="3">
        <f t="shared" si="14"/>
        <v>41350</v>
      </c>
      <c r="F38" s="3">
        <f t="shared" si="14"/>
        <v>44660</v>
      </c>
      <c r="G38" s="3">
        <f t="shared" si="14"/>
        <v>47965</v>
      </c>
      <c r="H38" s="3">
        <f t="shared" si="14"/>
        <v>51275</v>
      </c>
      <c r="I38" s="3">
        <f t="shared" si="14"/>
        <v>54580</v>
      </c>
      <c r="L38" s="3"/>
      <c r="M38" s="3"/>
      <c r="N38" s="3"/>
      <c r="O38" s="3"/>
      <c r="Q38">
        <f>+Q37/2</f>
        <v>1550.625</v>
      </c>
    </row>
    <row r="39" spans="1:24" x14ac:dyDescent="0.25">
      <c r="A39" t="s">
        <v>18</v>
      </c>
      <c r="B39" s="3">
        <f t="shared" ref="B39:I39" si="15">B37/3</f>
        <v>19296.666666666668</v>
      </c>
      <c r="C39" s="3">
        <f t="shared" si="15"/>
        <v>22053.333333333332</v>
      </c>
      <c r="D39" s="3">
        <f t="shared" si="15"/>
        <v>24810</v>
      </c>
      <c r="E39" s="3">
        <f t="shared" si="15"/>
        <v>27566.666666666668</v>
      </c>
      <c r="F39" s="3">
        <f t="shared" si="15"/>
        <v>29773.333333333332</v>
      </c>
      <c r="G39" s="3">
        <f t="shared" si="15"/>
        <v>31976.666666666668</v>
      </c>
      <c r="H39" s="3">
        <f t="shared" si="15"/>
        <v>34183.333333333336</v>
      </c>
      <c r="I39" s="3">
        <f t="shared" si="15"/>
        <v>36386.666666666664</v>
      </c>
      <c r="L39" s="3"/>
      <c r="M39" s="3"/>
      <c r="N39" s="3"/>
      <c r="O39" s="3"/>
    </row>
    <row r="40" spans="1:24" x14ac:dyDescent="0.25">
      <c r="A40" s="4">
        <v>1.2</v>
      </c>
      <c r="B40" s="3"/>
      <c r="C40" s="3"/>
      <c r="D40" s="3"/>
      <c r="E40" s="3"/>
      <c r="F40" s="3"/>
      <c r="G40" s="3"/>
      <c r="H40" s="3"/>
      <c r="I40" s="3"/>
      <c r="L40" s="3"/>
      <c r="M40" s="3"/>
      <c r="N40" s="3"/>
      <c r="O40" s="3"/>
    </row>
    <row r="41" spans="1:24" x14ac:dyDescent="0.25">
      <c r="A41" t="s">
        <v>16</v>
      </c>
      <c r="B41" s="3">
        <f t="shared" ref="B41:I41" si="16">+B37*1.2</f>
        <v>69468</v>
      </c>
      <c r="C41" s="3">
        <f t="shared" si="16"/>
        <v>79392</v>
      </c>
      <c r="D41" s="3">
        <f t="shared" si="16"/>
        <v>89316</v>
      </c>
      <c r="E41" s="3">
        <f t="shared" si="16"/>
        <v>99240</v>
      </c>
      <c r="F41" s="3">
        <f t="shared" si="16"/>
        <v>107184</v>
      </c>
      <c r="G41" s="3">
        <f t="shared" si="16"/>
        <v>115116</v>
      </c>
      <c r="H41" s="3">
        <f t="shared" si="16"/>
        <v>123060</v>
      </c>
      <c r="I41" s="3">
        <f t="shared" si="16"/>
        <v>130992</v>
      </c>
      <c r="J41" s="9" t="s">
        <v>28</v>
      </c>
      <c r="L41" s="3">
        <f>B41*0.3/12</f>
        <v>1736.6999999999998</v>
      </c>
      <c r="M41" s="3">
        <f>C41*0.3/12</f>
        <v>1984.8</v>
      </c>
      <c r="N41" s="3">
        <f>D41*0.3/12</f>
        <v>2232.9</v>
      </c>
      <c r="O41" s="3">
        <f>E41*0.3/12</f>
        <v>2481</v>
      </c>
      <c r="Q41" s="5">
        <f>+L41+M41</f>
        <v>3721.5</v>
      </c>
    </row>
    <row r="42" spans="1:24" x14ac:dyDescent="0.25">
      <c r="A42" t="s">
        <v>17</v>
      </c>
      <c r="B42" s="3">
        <f t="shared" ref="B42:I42" si="17">B41/2</f>
        <v>34734</v>
      </c>
      <c r="C42" s="3">
        <f t="shared" si="17"/>
        <v>39696</v>
      </c>
      <c r="D42" s="3">
        <f t="shared" si="17"/>
        <v>44658</v>
      </c>
      <c r="E42" s="3">
        <f t="shared" si="17"/>
        <v>49620</v>
      </c>
      <c r="F42" s="3">
        <f t="shared" si="17"/>
        <v>53592</v>
      </c>
      <c r="G42" s="3">
        <f t="shared" si="17"/>
        <v>57558</v>
      </c>
      <c r="H42" s="3">
        <f t="shared" si="17"/>
        <v>61530</v>
      </c>
      <c r="I42" s="3">
        <f t="shared" si="17"/>
        <v>65496</v>
      </c>
      <c r="L42" s="3"/>
      <c r="M42" s="3"/>
      <c r="N42" s="3"/>
      <c r="O42" s="3"/>
      <c r="Q42">
        <f>+Q41/2</f>
        <v>1860.75</v>
      </c>
    </row>
    <row r="43" spans="1:24" x14ac:dyDescent="0.25">
      <c r="A43" t="s">
        <v>18</v>
      </c>
      <c r="B43" s="3">
        <f t="shared" ref="B43:I43" si="18">B41/3</f>
        <v>23156</v>
      </c>
      <c r="C43" s="3">
        <f t="shared" si="18"/>
        <v>26464</v>
      </c>
      <c r="D43" s="3">
        <f t="shared" si="18"/>
        <v>29772</v>
      </c>
      <c r="E43" s="3">
        <f t="shared" si="18"/>
        <v>33080</v>
      </c>
      <c r="F43" s="3">
        <f t="shared" si="18"/>
        <v>35728</v>
      </c>
      <c r="G43" s="3">
        <f t="shared" si="18"/>
        <v>38372</v>
      </c>
      <c r="H43" s="3">
        <f t="shared" si="18"/>
        <v>41020</v>
      </c>
      <c r="I43" s="3">
        <f t="shared" si="18"/>
        <v>43664</v>
      </c>
      <c r="L43" s="3"/>
      <c r="M43" s="3"/>
      <c r="N43" s="3"/>
      <c r="O43" s="3"/>
    </row>
    <row r="44" spans="1:24" x14ac:dyDescent="0.25">
      <c r="A44" s="4">
        <v>1.4</v>
      </c>
      <c r="B44" s="3"/>
      <c r="C44" s="3"/>
      <c r="D44" s="3"/>
      <c r="E44" s="3"/>
      <c r="F44" s="3"/>
      <c r="G44" s="3"/>
      <c r="H44" s="3"/>
      <c r="I44" s="3"/>
      <c r="L44" s="3"/>
      <c r="M44" s="3"/>
      <c r="N44" s="3"/>
      <c r="O44" s="3"/>
    </row>
    <row r="45" spans="1:24" x14ac:dyDescent="0.25">
      <c r="A45" t="s">
        <v>16</v>
      </c>
      <c r="B45" s="3">
        <f t="shared" ref="B45:I45" si="19">+B37*1.4</f>
        <v>81046</v>
      </c>
      <c r="C45" s="3">
        <f t="shared" si="19"/>
        <v>92624</v>
      </c>
      <c r="D45" s="3">
        <f t="shared" si="19"/>
        <v>104202</v>
      </c>
      <c r="E45" s="3">
        <f t="shared" si="19"/>
        <v>115779.99999999999</v>
      </c>
      <c r="F45" s="3">
        <f t="shared" si="19"/>
        <v>125047.99999999999</v>
      </c>
      <c r="G45" s="3">
        <f t="shared" si="19"/>
        <v>134302</v>
      </c>
      <c r="H45" s="3">
        <f t="shared" si="19"/>
        <v>143570</v>
      </c>
      <c r="I45" s="3">
        <f t="shared" si="19"/>
        <v>152824</v>
      </c>
      <c r="J45" s="9" t="s">
        <v>28</v>
      </c>
      <c r="L45" s="3">
        <f>B45*0.3/12</f>
        <v>2026.1499999999999</v>
      </c>
      <c r="M45" s="3">
        <f>C45*0.3/12</f>
        <v>2315.6</v>
      </c>
      <c r="N45" s="3">
        <f>D45*0.3/12</f>
        <v>2605.0499999999997</v>
      </c>
      <c r="O45" s="3">
        <f>E45*0.3/12</f>
        <v>2894.4999999999995</v>
      </c>
      <c r="Q45" s="5">
        <f>+L45+M45</f>
        <v>4341.75</v>
      </c>
    </row>
    <row r="46" spans="1:24" x14ac:dyDescent="0.25">
      <c r="A46" t="s">
        <v>17</v>
      </c>
      <c r="B46" s="3">
        <f t="shared" ref="B46:I46" si="20">B45/2</f>
        <v>40523</v>
      </c>
      <c r="C46" s="3">
        <f t="shared" si="20"/>
        <v>46312</v>
      </c>
      <c r="D46" s="3">
        <f t="shared" si="20"/>
        <v>52101</v>
      </c>
      <c r="E46" s="3">
        <f t="shared" si="20"/>
        <v>57889.999999999993</v>
      </c>
      <c r="F46" s="3">
        <f t="shared" si="20"/>
        <v>62523.999999999993</v>
      </c>
      <c r="G46" s="3">
        <f t="shared" si="20"/>
        <v>67151</v>
      </c>
      <c r="H46" s="3">
        <f t="shared" si="20"/>
        <v>71785</v>
      </c>
      <c r="I46" s="3">
        <f t="shared" si="20"/>
        <v>76412</v>
      </c>
      <c r="L46" s="3"/>
      <c r="M46" s="3"/>
      <c r="N46" s="3"/>
      <c r="O46" s="3"/>
      <c r="Q46">
        <f>+Q45/2</f>
        <v>2170.875</v>
      </c>
    </row>
    <row r="47" spans="1:24" x14ac:dyDescent="0.25">
      <c r="A47" t="s">
        <v>18</v>
      </c>
      <c r="B47" s="3">
        <f t="shared" ref="B47:I47" si="21">B45/3</f>
        <v>27015.333333333332</v>
      </c>
      <c r="C47" s="3">
        <f t="shared" si="21"/>
        <v>30874.666666666668</v>
      </c>
      <c r="D47" s="3">
        <f t="shared" si="21"/>
        <v>34734</v>
      </c>
      <c r="E47" s="3">
        <f t="shared" si="21"/>
        <v>38593.333333333328</v>
      </c>
      <c r="F47" s="3">
        <f t="shared" si="21"/>
        <v>41682.666666666664</v>
      </c>
      <c r="G47" s="3">
        <f t="shared" si="21"/>
        <v>44767.333333333336</v>
      </c>
      <c r="H47" s="3">
        <f t="shared" si="21"/>
        <v>47856.666666666664</v>
      </c>
      <c r="I47" s="3">
        <f t="shared" si="21"/>
        <v>50941.333333333336</v>
      </c>
      <c r="L47" s="3"/>
      <c r="M47" s="3"/>
      <c r="N47" s="3"/>
      <c r="O47" s="3"/>
    </row>
  </sheetData>
  <mergeCells count="1">
    <mergeCell ref="U25:X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workbookViewId="0">
      <selection activeCell="D77" sqref="D77"/>
    </sheetView>
  </sheetViews>
  <sheetFormatPr defaultRowHeight="15" x14ac:dyDescent="0.25"/>
  <cols>
    <col min="2" max="2" width="12.28515625" customWidth="1"/>
    <col min="3" max="3" width="28.5703125" customWidth="1"/>
    <col min="4" max="4" width="20.140625" customWidth="1"/>
    <col min="5" max="5" width="16.85546875" customWidth="1"/>
    <col min="6" max="6" width="12.28515625" customWidth="1"/>
  </cols>
  <sheetData>
    <row r="1" spans="1:6" s="19" customFormat="1" x14ac:dyDescent="0.25">
      <c r="A1" s="19" t="s">
        <v>86</v>
      </c>
    </row>
    <row r="2" spans="1:6" x14ac:dyDescent="0.25">
      <c r="B2" s="30" t="s">
        <v>42</v>
      </c>
      <c r="C2" s="30" t="s">
        <v>102</v>
      </c>
      <c r="D2" s="30" t="s">
        <v>99</v>
      </c>
      <c r="E2" s="30" t="s">
        <v>116</v>
      </c>
      <c r="F2" s="30" t="s">
        <v>43</v>
      </c>
    </row>
    <row r="3" spans="1:6" x14ac:dyDescent="0.25">
      <c r="B3">
        <v>1</v>
      </c>
      <c r="C3" t="s">
        <v>94</v>
      </c>
      <c r="D3" t="s">
        <v>94</v>
      </c>
      <c r="E3" s="25">
        <v>275</v>
      </c>
      <c r="F3" s="25">
        <f>B3*E3</f>
        <v>275</v>
      </c>
    </row>
    <row r="4" spans="1:6" x14ac:dyDescent="0.25">
      <c r="B4">
        <v>1</v>
      </c>
      <c r="C4" t="s">
        <v>95</v>
      </c>
      <c r="D4" t="s">
        <v>95</v>
      </c>
      <c r="E4" s="25">
        <v>275</v>
      </c>
      <c r="F4" s="25">
        <f>B4*E4</f>
        <v>275</v>
      </c>
    </row>
    <row r="5" spans="1:6" x14ac:dyDescent="0.25">
      <c r="B5">
        <v>1</v>
      </c>
      <c r="C5" t="s">
        <v>88</v>
      </c>
      <c r="D5" t="s">
        <v>88</v>
      </c>
      <c r="E5" s="25">
        <v>199</v>
      </c>
      <c r="F5" s="25">
        <f>B5*E5</f>
        <v>199</v>
      </c>
    </row>
    <row r="6" spans="1:6" x14ac:dyDescent="0.25">
      <c r="B6" s="31">
        <v>7</v>
      </c>
      <c r="C6" s="31" t="s">
        <v>90</v>
      </c>
      <c r="D6" s="31" t="s">
        <v>90</v>
      </c>
      <c r="E6" s="27">
        <v>385</v>
      </c>
      <c r="F6" s="27">
        <f>B6*E6</f>
        <v>2695</v>
      </c>
    </row>
    <row r="7" spans="1:6" x14ac:dyDescent="0.25">
      <c r="B7" s="32">
        <f>SUM(B3:B6)</f>
        <v>10</v>
      </c>
      <c r="C7" s="32"/>
      <c r="D7" s="32"/>
      <c r="E7" s="33"/>
      <c r="F7" s="33">
        <f>SUM(F3:F6)*12</f>
        <v>41328</v>
      </c>
    </row>
    <row r="8" spans="1:6" x14ac:dyDescent="0.25">
      <c r="B8" s="32"/>
      <c r="C8" s="32"/>
      <c r="D8" s="32"/>
      <c r="E8" s="33"/>
      <c r="F8" s="33"/>
    </row>
    <row r="9" spans="1:6" s="19" customFormat="1" x14ac:dyDescent="0.25">
      <c r="A9" s="19" t="s">
        <v>41</v>
      </c>
      <c r="C9" s="30" t="s">
        <v>102</v>
      </c>
      <c r="D9" s="30" t="s">
        <v>99</v>
      </c>
    </row>
    <row r="10" spans="1:6" x14ac:dyDescent="0.25">
      <c r="B10" s="22" t="s">
        <v>42</v>
      </c>
      <c r="C10" s="22"/>
      <c r="D10" s="22"/>
      <c r="E10" s="30" t="s">
        <v>116</v>
      </c>
      <c r="F10" s="23" t="s">
        <v>43</v>
      </c>
    </row>
    <row r="11" spans="1:6" x14ac:dyDescent="0.25">
      <c r="B11" s="24">
        <v>38</v>
      </c>
      <c r="C11" s="24" t="s">
        <v>44</v>
      </c>
      <c r="D11" s="24" t="s">
        <v>100</v>
      </c>
      <c r="E11" s="25">
        <v>600</v>
      </c>
      <c r="F11" s="25">
        <f>B11*E11</f>
        <v>22800</v>
      </c>
    </row>
    <row r="12" spans="1:6" x14ac:dyDescent="0.25">
      <c r="B12" s="24">
        <v>80</v>
      </c>
      <c r="C12" s="24" t="s">
        <v>45</v>
      </c>
      <c r="D12" s="24" t="s">
        <v>100</v>
      </c>
      <c r="E12" s="25">
        <v>760</v>
      </c>
      <c r="F12" s="25">
        <f>B12*E12</f>
        <v>60800</v>
      </c>
    </row>
    <row r="13" spans="1:6" x14ac:dyDescent="0.25">
      <c r="B13" s="26">
        <v>81</v>
      </c>
      <c r="C13" s="26" t="str">
        <f>"1 Mar"</f>
        <v>1 Mar</v>
      </c>
      <c r="D13" s="26" t="s">
        <v>101</v>
      </c>
      <c r="E13" s="27">
        <v>980</v>
      </c>
      <c r="F13" s="27">
        <f>B13*E13</f>
        <v>79380</v>
      </c>
    </row>
    <row r="14" spans="1:6" x14ac:dyDescent="0.25">
      <c r="B14" s="28">
        <f>SUM(B11:B13)</f>
        <v>199</v>
      </c>
      <c r="C14" s="28"/>
      <c r="D14" s="28"/>
      <c r="E14" s="29"/>
      <c r="F14" s="29">
        <f>SUM(F11:F13)*12</f>
        <v>1955760</v>
      </c>
    </row>
    <row r="15" spans="1:6" x14ac:dyDescent="0.25">
      <c r="B15" s="28"/>
      <c r="C15" s="28"/>
      <c r="D15" s="28"/>
      <c r="E15" s="29"/>
      <c r="F15" s="29"/>
    </row>
    <row r="16" spans="1:6" s="19" customFormat="1" x14ac:dyDescent="0.25">
      <c r="A16" s="19" t="s">
        <v>74</v>
      </c>
      <c r="C16" s="30" t="s">
        <v>102</v>
      </c>
      <c r="D16" s="30" t="s">
        <v>99</v>
      </c>
    </row>
    <row r="17" spans="1:6" x14ac:dyDescent="0.25">
      <c r="B17" s="22" t="s">
        <v>42</v>
      </c>
      <c r="C17" s="22"/>
      <c r="D17" s="22"/>
      <c r="E17" s="30" t="s">
        <v>116</v>
      </c>
      <c r="F17" s="23" t="s">
        <v>43</v>
      </c>
    </row>
    <row r="18" spans="1:6" x14ac:dyDescent="0.25">
      <c r="B18" s="26">
        <v>89</v>
      </c>
      <c r="C18" s="26" t="s">
        <v>75</v>
      </c>
      <c r="D18" s="26" t="s">
        <v>100</v>
      </c>
      <c r="E18" s="27">
        <v>409</v>
      </c>
      <c r="F18" s="27">
        <f>B18*E18</f>
        <v>36401</v>
      </c>
    </row>
    <row r="19" spans="1:6" x14ac:dyDescent="0.25">
      <c r="B19" s="28">
        <f>SUM(B18:B18)</f>
        <v>89</v>
      </c>
      <c r="C19" s="28"/>
      <c r="D19" s="28"/>
      <c r="E19" s="29"/>
      <c r="F19" s="29">
        <f>SUM(F18:F18)*12</f>
        <v>436812</v>
      </c>
    </row>
    <row r="20" spans="1:6" x14ac:dyDescent="0.25">
      <c r="B20" s="28"/>
      <c r="C20" s="28"/>
      <c r="D20" s="28"/>
      <c r="E20" s="29"/>
      <c r="F20" s="29"/>
    </row>
    <row r="21" spans="1:6" s="19" customFormat="1" x14ac:dyDescent="0.25">
      <c r="A21" s="19" t="s">
        <v>46</v>
      </c>
      <c r="C21" s="30" t="s">
        <v>102</v>
      </c>
      <c r="D21" s="30" t="s">
        <v>99</v>
      </c>
    </row>
    <row r="22" spans="1:6" x14ac:dyDescent="0.25">
      <c r="B22" s="30" t="s">
        <v>42</v>
      </c>
      <c r="C22" s="30"/>
      <c r="D22" s="30"/>
      <c r="E22" s="30" t="s">
        <v>116</v>
      </c>
      <c r="F22" s="30" t="s">
        <v>43</v>
      </c>
    </row>
    <row r="23" spans="1:6" x14ac:dyDescent="0.25">
      <c r="B23">
        <v>29</v>
      </c>
      <c r="C23" t="s">
        <v>44</v>
      </c>
      <c r="D23" s="24" t="s">
        <v>100</v>
      </c>
      <c r="E23" s="25">
        <v>625</v>
      </c>
      <c r="F23" s="25">
        <f>B23*E23</f>
        <v>18125</v>
      </c>
    </row>
    <row r="24" spans="1:6" x14ac:dyDescent="0.25">
      <c r="B24">
        <v>16</v>
      </c>
      <c r="C24" t="s">
        <v>45</v>
      </c>
      <c r="D24" s="24" t="s">
        <v>100</v>
      </c>
      <c r="E24" s="25">
        <v>775</v>
      </c>
      <c r="F24" s="25">
        <f>B24*E24</f>
        <v>12400</v>
      </c>
    </row>
    <row r="25" spans="1:6" x14ac:dyDescent="0.25">
      <c r="B25">
        <v>15</v>
      </c>
      <c r="C25" t="str">
        <f>"1 Mar"</f>
        <v>1 Mar</v>
      </c>
      <c r="D25" s="43" t="s">
        <v>101</v>
      </c>
      <c r="E25" s="25">
        <v>750</v>
      </c>
      <c r="F25" s="25">
        <f>B25*E25</f>
        <v>11250</v>
      </c>
    </row>
    <row r="26" spans="1:6" x14ac:dyDescent="0.25">
      <c r="B26">
        <v>14</v>
      </c>
      <c r="C26" t="s">
        <v>47</v>
      </c>
      <c r="D26" s="24" t="s">
        <v>100</v>
      </c>
      <c r="E26" s="25">
        <v>850</v>
      </c>
      <c r="F26" s="25">
        <f>B26*E26</f>
        <v>11900</v>
      </c>
    </row>
    <row r="27" spans="1:6" x14ac:dyDescent="0.25">
      <c r="B27" s="31">
        <v>16</v>
      </c>
      <c r="C27" s="31" t="str">
        <f>"2 Mar"</f>
        <v>2 Mar</v>
      </c>
      <c r="D27" s="26" t="s">
        <v>101</v>
      </c>
      <c r="E27" s="27">
        <v>950</v>
      </c>
      <c r="F27" s="27">
        <f>B27*E27</f>
        <v>15200</v>
      </c>
    </row>
    <row r="28" spans="1:6" x14ac:dyDescent="0.25">
      <c r="B28" s="32">
        <f>SUM(B23:B27)</f>
        <v>90</v>
      </c>
      <c r="C28" s="32"/>
      <c r="D28" s="32"/>
      <c r="E28" s="33"/>
      <c r="F28" s="33">
        <f>SUM(F23:F27)*12</f>
        <v>826500</v>
      </c>
    </row>
    <row r="30" spans="1:6" s="19" customFormat="1" x14ac:dyDescent="0.25">
      <c r="A30" s="19" t="s">
        <v>80</v>
      </c>
      <c r="C30" s="30" t="s">
        <v>102</v>
      </c>
      <c r="D30" s="30" t="s">
        <v>99</v>
      </c>
    </row>
    <row r="31" spans="1:6" x14ac:dyDescent="0.25">
      <c r="B31" s="22" t="s">
        <v>42</v>
      </c>
      <c r="C31" s="22"/>
      <c r="D31" s="22"/>
      <c r="E31" s="30" t="s">
        <v>116</v>
      </c>
      <c r="F31" s="23" t="s">
        <v>43</v>
      </c>
    </row>
    <row r="32" spans="1:6" x14ac:dyDescent="0.25">
      <c r="B32" s="24">
        <v>1</v>
      </c>
      <c r="C32" s="24" t="s">
        <v>88</v>
      </c>
      <c r="D32" s="24" t="s">
        <v>88</v>
      </c>
      <c r="E32" s="25">
        <v>304</v>
      </c>
      <c r="F32" s="25">
        <f t="shared" ref="F32:F39" si="0">B32*E32</f>
        <v>304</v>
      </c>
    </row>
    <row r="33" spans="1:6" x14ac:dyDescent="0.25">
      <c r="B33" s="24">
        <v>1</v>
      </c>
      <c r="C33" s="24" t="s">
        <v>89</v>
      </c>
      <c r="D33" s="24" t="s">
        <v>89</v>
      </c>
      <c r="E33" s="25">
        <v>166</v>
      </c>
      <c r="F33" s="25">
        <f t="shared" si="0"/>
        <v>166</v>
      </c>
    </row>
    <row r="34" spans="1:6" x14ac:dyDescent="0.25">
      <c r="B34" s="24">
        <v>3</v>
      </c>
      <c r="C34" s="24" t="s">
        <v>90</v>
      </c>
      <c r="D34" s="24" t="s">
        <v>90</v>
      </c>
      <c r="E34" s="25">
        <v>658</v>
      </c>
      <c r="F34" s="25">
        <f t="shared" si="0"/>
        <v>1974</v>
      </c>
    </row>
    <row r="35" spans="1:6" x14ac:dyDescent="0.25">
      <c r="B35" s="24">
        <v>1</v>
      </c>
      <c r="C35" s="24" t="s">
        <v>91</v>
      </c>
      <c r="D35" s="24" t="s">
        <v>91</v>
      </c>
      <c r="E35" s="25">
        <v>1142</v>
      </c>
      <c r="F35" s="25">
        <f t="shared" si="0"/>
        <v>1142</v>
      </c>
    </row>
    <row r="36" spans="1:6" x14ac:dyDescent="0.25">
      <c r="B36" s="24">
        <v>1</v>
      </c>
      <c r="C36" s="24" t="s">
        <v>92</v>
      </c>
      <c r="D36" s="24" t="s">
        <v>92</v>
      </c>
      <c r="E36" s="25">
        <v>808</v>
      </c>
      <c r="F36" s="25">
        <f t="shared" si="0"/>
        <v>808</v>
      </c>
    </row>
    <row r="37" spans="1:6" x14ac:dyDescent="0.25">
      <c r="B37" s="24">
        <v>4</v>
      </c>
      <c r="C37" s="24" t="s">
        <v>81</v>
      </c>
      <c r="D37" s="24" t="s">
        <v>81</v>
      </c>
      <c r="E37" s="25">
        <v>316</v>
      </c>
      <c r="F37" s="25">
        <f t="shared" si="0"/>
        <v>1264</v>
      </c>
    </row>
    <row r="38" spans="1:6" x14ac:dyDescent="0.25">
      <c r="B38" s="24">
        <v>1</v>
      </c>
      <c r="C38" s="24" t="s">
        <v>82</v>
      </c>
      <c r="D38" s="24" t="s">
        <v>82</v>
      </c>
      <c r="E38" s="25">
        <v>166</v>
      </c>
      <c r="F38" s="25">
        <f t="shared" si="0"/>
        <v>166</v>
      </c>
    </row>
    <row r="39" spans="1:6" x14ac:dyDescent="0.25">
      <c r="B39" s="26">
        <v>2</v>
      </c>
      <c r="C39" s="26" t="s">
        <v>83</v>
      </c>
      <c r="D39" s="26" t="s">
        <v>83</v>
      </c>
      <c r="E39" s="27">
        <v>413</v>
      </c>
      <c r="F39" s="27">
        <f t="shared" si="0"/>
        <v>826</v>
      </c>
    </row>
    <row r="40" spans="1:6" x14ac:dyDescent="0.25">
      <c r="B40" s="28">
        <f>SUM(B32:B39)</f>
        <v>14</v>
      </c>
      <c r="C40" s="28"/>
      <c r="D40" s="28"/>
      <c r="E40" s="29"/>
      <c r="F40" s="29">
        <f>SUM(F32:F39)*12</f>
        <v>79800</v>
      </c>
    </row>
    <row r="41" spans="1:6" s="19" customFormat="1" x14ac:dyDescent="0.25">
      <c r="A41" s="19" t="s">
        <v>48</v>
      </c>
      <c r="C41" s="30" t="s">
        <v>102</v>
      </c>
      <c r="D41" s="30" t="s">
        <v>99</v>
      </c>
    </row>
    <row r="42" spans="1:6" x14ac:dyDescent="0.25">
      <c r="B42" s="22" t="s">
        <v>42</v>
      </c>
      <c r="C42" s="22"/>
      <c r="D42" s="22"/>
      <c r="E42" s="30" t="s">
        <v>116</v>
      </c>
      <c r="F42" s="23" t="s">
        <v>43</v>
      </c>
    </row>
    <row r="43" spans="1:6" x14ac:dyDescent="0.25">
      <c r="B43" s="24">
        <v>2</v>
      </c>
      <c r="C43" s="24" t="s">
        <v>88</v>
      </c>
      <c r="D43" s="24" t="s">
        <v>88</v>
      </c>
      <c r="E43" s="25">
        <v>720</v>
      </c>
      <c r="F43" s="25">
        <f t="shared" ref="F43:F51" si="1">B43*E43</f>
        <v>1440</v>
      </c>
    </row>
    <row r="44" spans="1:6" x14ac:dyDescent="0.25">
      <c r="B44" s="24">
        <v>4</v>
      </c>
      <c r="C44" s="24" t="s">
        <v>89</v>
      </c>
      <c r="D44" s="24" t="s">
        <v>89</v>
      </c>
      <c r="E44" s="25">
        <v>782</v>
      </c>
      <c r="F44" s="25">
        <f t="shared" si="1"/>
        <v>3128</v>
      </c>
    </row>
    <row r="45" spans="1:6" x14ac:dyDescent="0.25">
      <c r="B45" s="24">
        <v>2</v>
      </c>
      <c r="C45" s="24" t="s">
        <v>93</v>
      </c>
      <c r="D45" s="24" t="s">
        <v>93</v>
      </c>
      <c r="E45" s="25">
        <v>828</v>
      </c>
      <c r="F45" s="25">
        <f t="shared" si="1"/>
        <v>1656</v>
      </c>
    </row>
    <row r="46" spans="1:6" x14ac:dyDescent="0.25">
      <c r="B46" s="24">
        <v>8</v>
      </c>
      <c r="C46" s="24" t="s">
        <v>90</v>
      </c>
      <c r="D46" s="24" t="s">
        <v>90</v>
      </c>
      <c r="E46" s="25">
        <v>759</v>
      </c>
      <c r="F46" s="25">
        <f t="shared" si="1"/>
        <v>6072</v>
      </c>
    </row>
    <row r="47" spans="1:6" x14ac:dyDescent="0.25">
      <c r="B47" s="24">
        <v>16</v>
      </c>
      <c r="C47" s="24" t="s">
        <v>91</v>
      </c>
      <c r="D47" s="24" t="s">
        <v>91</v>
      </c>
      <c r="E47" s="25">
        <v>780</v>
      </c>
      <c r="F47" s="25">
        <f t="shared" si="1"/>
        <v>12480</v>
      </c>
    </row>
    <row r="48" spans="1:6" x14ac:dyDescent="0.25">
      <c r="B48" s="24">
        <v>8</v>
      </c>
      <c r="C48" s="24" t="s">
        <v>92</v>
      </c>
      <c r="D48" s="24" t="s">
        <v>92</v>
      </c>
      <c r="E48" s="25">
        <v>873</v>
      </c>
      <c r="F48" s="25">
        <f t="shared" si="1"/>
        <v>6984</v>
      </c>
    </row>
    <row r="49" spans="1:6" x14ac:dyDescent="0.25">
      <c r="B49" s="24">
        <v>30</v>
      </c>
      <c r="C49" s="24" t="s">
        <v>61</v>
      </c>
      <c r="D49" s="24" t="s">
        <v>100</v>
      </c>
      <c r="E49" s="25">
        <v>678</v>
      </c>
      <c r="F49" s="25">
        <f t="shared" si="1"/>
        <v>20340</v>
      </c>
    </row>
    <row r="50" spans="1:6" x14ac:dyDescent="0.25">
      <c r="B50" s="24">
        <v>60</v>
      </c>
      <c r="C50" s="24" t="s">
        <v>62</v>
      </c>
      <c r="D50" s="24" t="s">
        <v>100</v>
      </c>
      <c r="E50" s="25">
        <v>732</v>
      </c>
      <c r="F50" s="25">
        <f t="shared" si="1"/>
        <v>43920</v>
      </c>
    </row>
    <row r="51" spans="1:6" x14ac:dyDescent="0.25">
      <c r="B51" s="26">
        <v>30</v>
      </c>
      <c r="C51" s="26" t="s">
        <v>63</v>
      </c>
      <c r="D51" s="26" t="s">
        <v>100</v>
      </c>
      <c r="E51" s="27">
        <v>777</v>
      </c>
      <c r="F51" s="27">
        <f t="shared" si="1"/>
        <v>23310</v>
      </c>
    </row>
    <row r="52" spans="1:6" x14ac:dyDescent="0.25">
      <c r="B52" s="28">
        <f>SUM(B43:B51)</f>
        <v>160</v>
      </c>
      <c r="C52" s="28"/>
      <c r="D52" s="28"/>
      <c r="E52" s="29"/>
      <c r="F52" s="29">
        <f>SUM(F43:F51)*12</f>
        <v>1431960</v>
      </c>
    </row>
    <row r="54" spans="1:6" s="19" customFormat="1" x14ac:dyDescent="0.25">
      <c r="A54" s="19" t="s">
        <v>49</v>
      </c>
      <c r="C54" s="30" t="s">
        <v>102</v>
      </c>
      <c r="D54" s="30" t="s">
        <v>99</v>
      </c>
    </row>
    <row r="55" spans="1:6" x14ac:dyDescent="0.25">
      <c r="B55" s="22" t="s">
        <v>42</v>
      </c>
      <c r="C55" s="22"/>
      <c r="D55" s="22"/>
      <c r="E55" s="30" t="s">
        <v>116</v>
      </c>
      <c r="F55" s="23" t="s">
        <v>43</v>
      </c>
    </row>
    <row r="56" spans="1:6" x14ac:dyDescent="0.25">
      <c r="B56" s="24">
        <v>5</v>
      </c>
      <c r="C56" s="24" t="s">
        <v>98</v>
      </c>
      <c r="D56" s="24" t="s">
        <v>100</v>
      </c>
      <c r="E56" s="25">
        <v>635</v>
      </c>
      <c r="F56" s="25">
        <f>B56*E56</f>
        <v>3175</v>
      </c>
    </row>
    <row r="57" spans="1:6" x14ac:dyDescent="0.25">
      <c r="B57" s="24">
        <v>19</v>
      </c>
      <c r="C57" s="24" t="s">
        <v>50</v>
      </c>
      <c r="D57" s="24" t="s">
        <v>100</v>
      </c>
      <c r="E57" s="25">
        <v>675</v>
      </c>
      <c r="F57" s="25">
        <f>B57*E57</f>
        <v>12825</v>
      </c>
    </row>
    <row r="58" spans="1:6" x14ac:dyDescent="0.25">
      <c r="B58" s="24">
        <v>3</v>
      </c>
      <c r="C58" s="24" t="s">
        <v>45</v>
      </c>
      <c r="D58" s="24" t="s">
        <v>100</v>
      </c>
      <c r="E58" s="25">
        <v>720</v>
      </c>
      <c r="F58" s="25">
        <f>B58*E58</f>
        <v>2160</v>
      </c>
    </row>
    <row r="59" spans="1:6" x14ac:dyDescent="0.25">
      <c r="B59" s="26">
        <v>14</v>
      </c>
      <c r="C59" s="26" t="s">
        <v>51</v>
      </c>
      <c r="D59" s="26" t="s">
        <v>100</v>
      </c>
      <c r="E59" s="27">
        <v>760</v>
      </c>
      <c r="F59" s="27">
        <f>B59*E59</f>
        <v>10640</v>
      </c>
    </row>
    <row r="60" spans="1:6" x14ac:dyDescent="0.25">
      <c r="B60" s="28">
        <f>SUM(B56:B59)</f>
        <v>41</v>
      </c>
      <c r="C60" s="28"/>
      <c r="D60" s="28"/>
      <c r="E60" s="29"/>
      <c r="F60" s="29">
        <f>SUM(F56:F59)*12</f>
        <v>345600</v>
      </c>
    </row>
    <row r="62" spans="1:6" s="19" customFormat="1" x14ac:dyDescent="0.25">
      <c r="A62" s="19" t="s">
        <v>52</v>
      </c>
      <c r="C62" s="30" t="s">
        <v>102</v>
      </c>
      <c r="D62" s="30" t="s">
        <v>99</v>
      </c>
    </row>
    <row r="63" spans="1:6" x14ac:dyDescent="0.25">
      <c r="B63" s="34" t="s">
        <v>42</v>
      </c>
      <c r="C63" s="30"/>
      <c r="D63" s="30"/>
      <c r="E63" s="30" t="s">
        <v>116</v>
      </c>
      <c r="F63" s="30" t="s">
        <v>43</v>
      </c>
    </row>
    <row r="64" spans="1:6" x14ac:dyDescent="0.25">
      <c r="B64" s="35">
        <v>19</v>
      </c>
      <c r="C64" t="s">
        <v>75</v>
      </c>
      <c r="D64" s="24" t="s">
        <v>100</v>
      </c>
      <c r="E64" s="25">
        <v>550</v>
      </c>
      <c r="F64" s="25">
        <f>B64*E64</f>
        <v>10450</v>
      </c>
    </row>
    <row r="65" spans="1:6" x14ac:dyDescent="0.25">
      <c r="B65" s="35">
        <v>35</v>
      </c>
      <c r="C65" t="s">
        <v>44</v>
      </c>
      <c r="D65" s="24" t="s">
        <v>100</v>
      </c>
      <c r="E65" s="25">
        <v>650</v>
      </c>
      <c r="F65" s="25">
        <f t="shared" ref="F65:F70" si="2">B65*E65</f>
        <v>22750</v>
      </c>
    </row>
    <row r="66" spans="1:6" x14ac:dyDescent="0.25">
      <c r="B66" s="35">
        <v>38</v>
      </c>
      <c r="C66" t="s">
        <v>45</v>
      </c>
      <c r="D66" s="24" t="s">
        <v>100</v>
      </c>
      <c r="E66" s="25">
        <v>700</v>
      </c>
      <c r="F66" s="25">
        <f t="shared" si="2"/>
        <v>26600</v>
      </c>
    </row>
    <row r="67" spans="1:6" x14ac:dyDescent="0.25">
      <c r="B67" s="35">
        <v>35</v>
      </c>
      <c r="C67" s="36" t="str">
        <f>"1 Mar"</f>
        <v>1 Mar</v>
      </c>
      <c r="D67" s="43" t="s">
        <v>101</v>
      </c>
      <c r="E67" s="25">
        <v>850</v>
      </c>
      <c r="F67" s="25">
        <f t="shared" si="2"/>
        <v>29750</v>
      </c>
    </row>
    <row r="68" spans="1:6" x14ac:dyDescent="0.25">
      <c r="B68" s="35">
        <v>35</v>
      </c>
      <c r="C68" t="s">
        <v>53</v>
      </c>
      <c r="D68" s="24" t="s">
        <v>100</v>
      </c>
      <c r="E68" s="25">
        <v>750</v>
      </c>
      <c r="F68" s="25">
        <f t="shared" si="2"/>
        <v>26250</v>
      </c>
    </row>
    <row r="69" spans="1:6" x14ac:dyDescent="0.25">
      <c r="B69" s="35">
        <v>34</v>
      </c>
      <c r="C69" t="s">
        <v>47</v>
      </c>
      <c r="D69" s="24" t="s">
        <v>100</v>
      </c>
      <c r="E69" s="25">
        <v>875</v>
      </c>
      <c r="F69" s="25">
        <f t="shared" si="2"/>
        <v>29750</v>
      </c>
    </row>
    <row r="70" spans="1:6" x14ac:dyDescent="0.25">
      <c r="B70" s="37">
        <v>40</v>
      </c>
      <c r="C70" s="31" t="str">
        <f>"2 Mar"</f>
        <v>2 Mar</v>
      </c>
      <c r="D70" s="26" t="s">
        <v>101</v>
      </c>
      <c r="E70" s="27">
        <v>960</v>
      </c>
      <c r="F70" s="27">
        <f t="shared" si="2"/>
        <v>38400</v>
      </c>
    </row>
    <row r="71" spans="1:6" x14ac:dyDescent="0.25">
      <c r="B71" s="38">
        <f>SUM(B64:B70)</f>
        <v>236</v>
      </c>
      <c r="E71" s="25"/>
      <c r="F71" s="33">
        <f>SUM(F64:F70)*12</f>
        <v>2207400</v>
      </c>
    </row>
    <row r="73" spans="1:6" s="19" customFormat="1" x14ac:dyDescent="0.25">
      <c r="A73" s="19" t="s">
        <v>79</v>
      </c>
      <c r="C73" s="30" t="s">
        <v>102</v>
      </c>
      <c r="D73" s="30" t="s">
        <v>99</v>
      </c>
    </row>
    <row r="74" spans="1:6" x14ac:dyDescent="0.25">
      <c r="B74" s="22" t="s">
        <v>42</v>
      </c>
      <c r="C74" s="22"/>
      <c r="D74" s="22"/>
      <c r="E74" s="30" t="s">
        <v>116</v>
      </c>
      <c r="F74" s="23" t="s">
        <v>43</v>
      </c>
    </row>
    <row r="75" spans="1:6" x14ac:dyDescent="0.25">
      <c r="B75" s="24">
        <v>16</v>
      </c>
      <c r="C75" s="24" t="s">
        <v>119</v>
      </c>
      <c r="D75" s="24" t="s">
        <v>119</v>
      </c>
      <c r="E75" s="25">
        <v>297</v>
      </c>
      <c r="F75" s="25">
        <f>B75*E75</f>
        <v>4752</v>
      </c>
    </row>
    <row r="76" spans="1:6" x14ac:dyDescent="0.25">
      <c r="B76" s="26">
        <v>61</v>
      </c>
      <c r="C76" s="26" t="s">
        <v>120</v>
      </c>
      <c r="D76" s="26" t="s">
        <v>120</v>
      </c>
      <c r="E76" s="27">
        <v>297</v>
      </c>
      <c r="F76" s="27">
        <f>B76*E76</f>
        <v>18117</v>
      </c>
    </row>
    <row r="77" spans="1:6" x14ac:dyDescent="0.25">
      <c r="B77" s="28">
        <f>SUM(B75:B76)</f>
        <v>77</v>
      </c>
      <c r="C77" s="28"/>
      <c r="D77" s="28"/>
      <c r="E77" s="29"/>
      <c r="F77" s="29">
        <f>SUM(F75:F76)*12</f>
        <v>274428</v>
      </c>
    </row>
    <row r="78" spans="1:6" s="19" customFormat="1" x14ac:dyDescent="0.25">
      <c r="A78" s="19" t="s">
        <v>54</v>
      </c>
      <c r="C78" s="30" t="s">
        <v>102</v>
      </c>
      <c r="D78" s="30" t="s">
        <v>99</v>
      </c>
    </row>
    <row r="79" spans="1:6" x14ac:dyDescent="0.25">
      <c r="B79" s="22" t="s">
        <v>42</v>
      </c>
      <c r="C79" s="22"/>
      <c r="D79" s="22"/>
      <c r="E79" s="30" t="s">
        <v>116</v>
      </c>
      <c r="F79" s="23" t="s">
        <v>43</v>
      </c>
    </row>
    <row r="80" spans="1:6" x14ac:dyDescent="0.25">
      <c r="B80" s="26">
        <v>96</v>
      </c>
      <c r="C80" s="26" t="s">
        <v>118</v>
      </c>
      <c r="D80" s="26" t="s">
        <v>118</v>
      </c>
      <c r="E80" s="27">
        <v>685</v>
      </c>
      <c r="F80" s="27">
        <f>B80*E80</f>
        <v>65760</v>
      </c>
    </row>
    <row r="81" spans="1:6" x14ac:dyDescent="0.25">
      <c r="B81" s="28">
        <f>SUM(B80:B80)</f>
        <v>96</v>
      </c>
      <c r="C81" s="28"/>
      <c r="D81" s="28"/>
      <c r="E81" s="29"/>
      <c r="F81" s="29">
        <f>SUM(F80:F80)*12</f>
        <v>789120</v>
      </c>
    </row>
    <row r="83" spans="1:6" s="19" customFormat="1" x14ac:dyDescent="0.25">
      <c r="A83" s="19" t="s">
        <v>55</v>
      </c>
    </row>
    <row r="84" spans="1:6" x14ac:dyDescent="0.25">
      <c r="B84" s="22" t="s">
        <v>42</v>
      </c>
      <c r="C84" s="30" t="s">
        <v>102</v>
      </c>
      <c r="D84" s="30" t="s">
        <v>99</v>
      </c>
      <c r="E84" s="30" t="s">
        <v>116</v>
      </c>
      <c r="F84" s="23" t="s">
        <v>43</v>
      </c>
    </row>
    <row r="85" spans="1:6" x14ac:dyDescent="0.25">
      <c r="B85" s="24">
        <v>10</v>
      </c>
      <c r="C85" s="24" t="s">
        <v>96</v>
      </c>
      <c r="D85" s="24" t="s">
        <v>96</v>
      </c>
      <c r="E85" s="25">
        <v>547</v>
      </c>
      <c r="F85" s="25">
        <f t="shared" ref="F85:F87" si="3">B85*E85</f>
        <v>5470</v>
      </c>
    </row>
    <row r="86" spans="1:6" x14ac:dyDescent="0.25">
      <c r="B86" s="24">
        <v>40</v>
      </c>
      <c r="C86" s="24" t="s">
        <v>97</v>
      </c>
      <c r="D86" s="24" t="s">
        <v>97</v>
      </c>
      <c r="E86" s="25">
        <v>548</v>
      </c>
      <c r="F86" s="25">
        <f t="shared" si="3"/>
        <v>21920</v>
      </c>
    </row>
    <row r="87" spans="1:6" x14ac:dyDescent="0.25">
      <c r="B87" s="24">
        <v>40</v>
      </c>
      <c r="C87" s="24" t="s">
        <v>98</v>
      </c>
      <c r="D87" s="24" t="s">
        <v>100</v>
      </c>
      <c r="E87" s="25">
        <v>549</v>
      </c>
      <c r="F87" s="25">
        <f t="shared" si="3"/>
        <v>21960</v>
      </c>
    </row>
    <row r="88" spans="1:6" x14ac:dyDescent="0.25">
      <c r="B88" s="24">
        <v>7</v>
      </c>
      <c r="C88" s="24" t="s">
        <v>96</v>
      </c>
      <c r="D88" s="24" t="s">
        <v>96</v>
      </c>
      <c r="E88" s="25">
        <v>550</v>
      </c>
      <c r="F88" s="25">
        <f>B88*E88</f>
        <v>3850</v>
      </c>
    </row>
    <row r="89" spans="1:6" x14ac:dyDescent="0.25">
      <c r="B89" s="24">
        <v>26</v>
      </c>
      <c r="C89" s="24" t="s">
        <v>97</v>
      </c>
      <c r="D89" s="24" t="s">
        <v>97</v>
      </c>
      <c r="E89" s="25">
        <v>550</v>
      </c>
      <c r="F89" s="25">
        <f>B89*E89</f>
        <v>14300</v>
      </c>
    </row>
    <row r="90" spans="1:6" x14ac:dyDescent="0.25">
      <c r="B90" s="26">
        <v>27</v>
      </c>
      <c r="C90" s="26" t="s">
        <v>45</v>
      </c>
      <c r="D90" s="26" t="s">
        <v>100</v>
      </c>
      <c r="E90" s="27">
        <v>675</v>
      </c>
      <c r="F90" s="27">
        <f>B90*E90</f>
        <v>18225</v>
      </c>
    </row>
    <row r="91" spans="1:6" x14ac:dyDescent="0.25">
      <c r="B91" s="28">
        <f>SUM(B85:B90)</f>
        <v>150</v>
      </c>
      <c r="C91" s="28"/>
      <c r="D91" s="28"/>
      <c r="E91" s="29"/>
      <c r="F91" s="29">
        <f>SUM(F88:F90)*12</f>
        <v>436500</v>
      </c>
    </row>
    <row r="93" spans="1:6" s="19" customFormat="1" x14ac:dyDescent="0.25">
      <c r="A93" s="19" t="s">
        <v>76</v>
      </c>
    </row>
    <row r="94" spans="1:6" x14ac:dyDescent="0.25">
      <c r="B94" s="22" t="s">
        <v>42</v>
      </c>
      <c r="C94" s="30" t="s">
        <v>102</v>
      </c>
      <c r="D94" s="30" t="s">
        <v>99</v>
      </c>
      <c r="E94" s="30" t="s">
        <v>116</v>
      </c>
      <c r="F94" s="23" t="s">
        <v>43</v>
      </c>
    </row>
    <row r="95" spans="1:6" x14ac:dyDescent="0.25">
      <c r="B95" s="26">
        <v>93</v>
      </c>
      <c r="C95" s="26" t="s">
        <v>75</v>
      </c>
      <c r="D95" s="26" t="s">
        <v>100</v>
      </c>
      <c r="E95" s="27">
        <v>347</v>
      </c>
      <c r="F95" s="27">
        <f>B95*E95</f>
        <v>32271</v>
      </c>
    </row>
    <row r="96" spans="1:6" x14ac:dyDescent="0.25">
      <c r="B96" s="28">
        <f>SUM(B95:B95)</f>
        <v>93</v>
      </c>
      <c r="C96" s="28"/>
      <c r="D96" s="28"/>
      <c r="E96" s="29"/>
      <c r="F96" s="29">
        <f>SUM(F95:F95)*12</f>
        <v>387252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3"/>
  <sheetViews>
    <sheetView tabSelected="1" workbookViewId="0">
      <selection activeCell="D3" sqref="D3"/>
    </sheetView>
  </sheetViews>
  <sheetFormatPr defaultRowHeight="15" x14ac:dyDescent="0.25"/>
  <cols>
    <col min="2" max="2" width="12.42578125" customWidth="1"/>
    <col min="4" max="4" width="17.42578125" customWidth="1"/>
    <col min="5" max="5" width="19.5703125" customWidth="1"/>
    <col min="6" max="6" width="16.42578125" customWidth="1"/>
    <col min="7" max="7" width="16.7109375" customWidth="1"/>
    <col min="8" max="8" width="15" customWidth="1"/>
    <col min="9" max="19" width="9.140625" hidden="1" customWidth="1"/>
    <col min="20" max="20" width="9" customWidth="1"/>
    <col min="21" max="21" width="10.140625" customWidth="1"/>
    <col min="31" max="42" width="7.7109375" customWidth="1"/>
    <col min="43" max="43" width="15.28515625" customWidth="1"/>
    <col min="44" max="44" width="14.140625" hidden="1" customWidth="1"/>
    <col min="45" max="46" width="12.5703125" hidden="1" customWidth="1"/>
    <col min="47" max="47" width="13.28515625" hidden="1" customWidth="1"/>
    <col min="48" max="48" width="14.7109375" hidden="1" customWidth="1"/>
    <col min="49" max="49" width="14" hidden="1" customWidth="1"/>
    <col min="50" max="50" width="12.140625" hidden="1" customWidth="1"/>
    <col min="51" max="51" width="10.5703125" hidden="1" customWidth="1"/>
    <col min="52" max="52" width="14.42578125" hidden="1" customWidth="1"/>
    <col min="53" max="53" width="15.42578125" hidden="1" customWidth="1"/>
    <col min="54" max="56" width="0" hidden="1" customWidth="1"/>
  </cols>
  <sheetData>
    <row r="2" spans="1:56" ht="17.25" customHeight="1" x14ac:dyDescent="0.25">
      <c r="A2" s="18" t="s">
        <v>87</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57</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f>'HUD Income'!$B$13</f>
        <v>14420</v>
      </c>
      <c r="C6" s="1">
        <v>0.2</v>
      </c>
      <c r="D6" s="3">
        <f>'HUD Income'!$L$17</f>
        <v>540.75</v>
      </c>
      <c r="E6" s="3">
        <f t="shared" ref="E6:E10" si="0">B6*0.3/12</f>
        <v>360.5</v>
      </c>
      <c r="F6" s="3">
        <f>Rents!$E$4</f>
        <v>275</v>
      </c>
      <c r="G6" s="3">
        <f>F6-E6</f>
        <v>-85.5</v>
      </c>
      <c r="H6" s="17" t="str">
        <f>IF(G6&gt;0,G6,"N/A")</f>
        <v>N/A</v>
      </c>
      <c r="J6" s="42">
        <f>$F6*1.1</f>
        <v>302.5</v>
      </c>
      <c r="K6" s="42">
        <f>J6*1.1</f>
        <v>332.75</v>
      </c>
      <c r="L6" s="42">
        <f t="shared" ref="L6:S6" si="1">K6*1.1</f>
        <v>366.02500000000003</v>
      </c>
      <c r="M6" s="42">
        <f t="shared" si="1"/>
        <v>402.62750000000005</v>
      </c>
      <c r="N6" s="42">
        <f t="shared" si="1"/>
        <v>442.89025000000009</v>
      </c>
      <c r="O6" s="42">
        <f t="shared" si="1"/>
        <v>487.17927500000013</v>
      </c>
      <c r="P6" s="42">
        <f t="shared" si="1"/>
        <v>535.89720250000016</v>
      </c>
      <c r="Q6" s="42">
        <f t="shared" si="1"/>
        <v>589.48692275000019</v>
      </c>
      <c r="R6" s="42">
        <f t="shared" si="1"/>
        <v>648.43561502500029</v>
      </c>
      <c r="S6" s="42">
        <f t="shared" si="1"/>
        <v>713.27917652750034</v>
      </c>
      <c r="T6" s="42"/>
      <c r="U6" s="42">
        <f t="shared" ref="U6:AD10" si="2">(AR6*$U$4)/12</f>
        <v>369.51249999999999</v>
      </c>
      <c r="V6" s="42">
        <f t="shared" si="2"/>
        <v>378.75031249999989</v>
      </c>
      <c r="W6" s="42">
        <f t="shared" si="2"/>
        <v>388.21907031249992</v>
      </c>
      <c r="X6" s="42">
        <f t="shared" si="2"/>
        <v>397.92454707031237</v>
      </c>
      <c r="Y6" s="42">
        <f t="shared" si="2"/>
        <v>407.87266074707009</v>
      </c>
      <c r="Z6" s="42">
        <f t="shared" si="2"/>
        <v>418.0694772657468</v>
      </c>
      <c r="AA6" s="42">
        <f t="shared" si="2"/>
        <v>428.52121419739041</v>
      </c>
      <c r="AB6" s="42">
        <f t="shared" si="2"/>
        <v>439.23424455232515</v>
      </c>
      <c r="AC6" s="42">
        <f t="shared" si="2"/>
        <v>450.21510066613331</v>
      </c>
      <c r="AD6" s="42">
        <f t="shared" si="2"/>
        <v>461.47047818278656</v>
      </c>
      <c r="AE6" s="42"/>
      <c r="AF6" s="42"/>
      <c r="AG6" s="42">
        <f>J6-U6</f>
        <v>-67.012499999999989</v>
      </c>
      <c r="AH6" s="42">
        <f t="shared" ref="AH6:AP6" si="3">K6-V6</f>
        <v>-46.000312499999893</v>
      </c>
      <c r="AI6" s="42">
        <f t="shared" si="3"/>
        <v>-22.194070312499889</v>
      </c>
      <c r="AJ6" s="42">
        <f t="shared" si="3"/>
        <v>4.7029529296876831</v>
      </c>
      <c r="AK6" s="42">
        <f t="shared" si="3"/>
        <v>35.017589252930009</v>
      </c>
      <c r="AL6" s="42">
        <f t="shared" si="3"/>
        <v>69.109797734253334</v>
      </c>
      <c r="AM6" s="42">
        <f t="shared" si="3"/>
        <v>107.37598830260976</v>
      </c>
      <c r="AN6" s="42">
        <f t="shared" si="3"/>
        <v>150.25267819767504</v>
      </c>
      <c r="AO6" s="42">
        <f t="shared" si="3"/>
        <v>198.22051435886698</v>
      </c>
      <c r="AP6" s="42">
        <f t="shared" si="3"/>
        <v>251.80869834471378</v>
      </c>
      <c r="AQ6" s="42"/>
      <c r="AR6" s="42">
        <f>B6*$AR$3</f>
        <v>14780.499999999998</v>
      </c>
      <c r="AS6" s="42">
        <f t="shared" ref="AS6:BA6" si="4">AR6*$AR$3</f>
        <v>15150.012499999997</v>
      </c>
      <c r="AT6" s="42">
        <f t="shared" si="4"/>
        <v>15528.762812499996</v>
      </c>
      <c r="AU6" s="42">
        <f t="shared" si="4"/>
        <v>15916.981882812493</v>
      </c>
      <c r="AV6" s="42">
        <f t="shared" si="4"/>
        <v>16314.906429882805</v>
      </c>
      <c r="AW6" s="42">
        <f t="shared" si="4"/>
        <v>16722.779090629872</v>
      </c>
      <c r="AX6" s="42">
        <f t="shared" si="4"/>
        <v>17140.848567895617</v>
      </c>
      <c r="AY6" s="42">
        <f t="shared" si="4"/>
        <v>17569.369782093007</v>
      </c>
      <c r="AZ6" s="42">
        <f t="shared" si="4"/>
        <v>18008.604026645331</v>
      </c>
      <c r="BA6" s="42">
        <f t="shared" si="4"/>
        <v>18458.819127311464</v>
      </c>
    </row>
    <row r="7" spans="1:56" ht="17.25" customHeight="1" x14ac:dyDescent="0.25">
      <c r="A7" s="46"/>
      <c r="B7" s="3">
        <f>'HUD Income'!$B$17</f>
        <v>21630</v>
      </c>
      <c r="C7" s="1">
        <v>0.3</v>
      </c>
      <c r="D7" s="3">
        <f>'HUD Income'!$L$17</f>
        <v>540.75</v>
      </c>
      <c r="E7" s="3">
        <f t="shared" si="0"/>
        <v>540.75</v>
      </c>
      <c r="F7" s="3">
        <f>Rents!$E$4</f>
        <v>275</v>
      </c>
      <c r="G7" s="3">
        <f t="shared" ref="G7:G10" si="5">F7-E7</f>
        <v>-265.75</v>
      </c>
      <c r="H7" s="17" t="str">
        <f t="shared" ref="H7:H10" si="6">IF(G7&gt;0,G7,"N/A")</f>
        <v>N/A</v>
      </c>
      <c r="J7" s="42">
        <f t="shared" ref="J7:J10" si="7">$F7*1.1</f>
        <v>302.5</v>
      </c>
      <c r="K7" s="42">
        <f t="shared" ref="K7:S7" si="8">J7*1.1</f>
        <v>332.75</v>
      </c>
      <c r="L7" s="42">
        <f t="shared" si="8"/>
        <v>366.02500000000003</v>
      </c>
      <c r="M7" s="42">
        <f t="shared" si="8"/>
        <v>402.62750000000005</v>
      </c>
      <c r="N7" s="42">
        <f t="shared" si="8"/>
        <v>442.89025000000009</v>
      </c>
      <c r="O7" s="42">
        <f t="shared" si="8"/>
        <v>487.17927500000013</v>
      </c>
      <c r="P7" s="42">
        <f t="shared" si="8"/>
        <v>535.89720250000016</v>
      </c>
      <c r="Q7" s="42">
        <f t="shared" si="8"/>
        <v>589.48692275000019</v>
      </c>
      <c r="R7" s="42">
        <f t="shared" si="8"/>
        <v>648.43561502500029</v>
      </c>
      <c r="S7" s="42">
        <f t="shared" si="8"/>
        <v>713.27917652750034</v>
      </c>
      <c r="T7" s="42"/>
      <c r="U7" s="42">
        <f t="shared" si="2"/>
        <v>554.26874999999984</v>
      </c>
      <c r="V7" s="42">
        <f t="shared" si="2"/>
        <v>568.12546874999987</v>
      </c>
      <c r="W7" s="42">
        <f t="shared" si="2"/>
        <v>582.32860546874974</v>
      </c>
      <c r="X7" s="42">
        <f t="shared" si="2"/>
        <v>596.88682060546853</v>
      </c>
      <c r="Y7" s="42">
        <f t="shared" si="2"/>
        <v>611.80899112060513</v>
      </c>
      <c r="Z7" s="42">
        <f t="shared" si="2"/>
        <v>627.10421589862028</v>
      </c>
      <c r="AA7" s="42">
        <f t="shared" si="2"/>
        <v>642.7818212960857</v>
      </c>
      <c r="AB7" s="42">
        <f t="shared" si="2"/>
        <v>658.85136682848781</v>
      </c>
      <c r="AC7" s="42">
        <f t="shared" si="2"/>
        <v>675.32265099919994</v>
      </c>
      <c r="AD7" s="42">
        <f t="shared" si="2"/>
        <v>692.20571727417985</v>
      </c>
      <c r="AE7" s="42"/>
      <c r="AF7" s="42"/>
      <c r="AG7" s="42">
        <f t="shared" ref="AG7:AG10" si="9">J7-U7</f>
        <v>-251.76874999999984</v>
      </c>
      <c r="AH7" s="42">
        <f t="shared" ref="AH7:AH10" si="10">K7-V7</f>
        <v>-235.37546874999987</v>
      </c>
      <c r="AI7" s="42">
        <f t="shared" ref="AI7:AI10" si="11">L7-W7</f>
        <v>-216.30360546874971</v>
      </c>
      <c r="AJ7" s="42">
        <f t="shared" ref="AJ7:AJ10" si="12">M7-X7</f>
        <v>-194.25932060546847</v>
      </c>
      <c r="AK7" s="42">
        <f t="shared" ref="AK7:AK10" si="13">N7-Y7</f>
        <v>-168.91874112060503</v>
      </c>
      <c r="AL7" s="42">
        <f t="shared" ref="AL7:AL10" si="14">O7-Z7</f>
        <v>-139.92494089862015</v>
      </c>
      <c r="AM7" s="42">
        <f t="shared" ref="AM7:AM10" si="15">P7-AA7</f>
        <v>-106.88461879608553</v>
      </c>
      <c r="AN7" s="42">
        <f t="shared" ref="AN7:AN10" si="16">Q7-AB7</f>
        <v>-69.364444078487622</v>
      </c>
      <c r="AO7" s="42">
        <f t="shared" ref="AO7:AO10" si="17">R7-AC7</f>
        <v>-26.887035974199648</v>
      </c>
      <c r="AP7" s="42">
        <f t="shared" ref="AP7:AP10" si="18">S7-AD7</f>
        <v>21.073459253320493</v>
      </c>
      <c r="AQ7" s="42"/>
      <c r="AR7" s="42">
        <f>B7*$AR$3</f>
        <v>22170.749999999996</v>
      </c>
      <c r="AS7" s="42">
        <f t="shared" ref="AS7:BA7" si="19">AR7*$AR$3</f>
        <v>22725.018749999996</v>
      </c>
      <c r="AT7" s="42">
        <f t="shared" si="19"/>
        <v>23293.144218749992</v>
      </c>
      <c r="AU7" s="42">
        <f t="shared" si="19"/>
        <v>23875.472824218741</v>
      </c>
      <c r="AV7" s="42">
        <f t="shared" si="19"/>
        <v>24472.359644824206</v>
      </c>
      <c r="AW7" s="42">
        <f t="shared" si="19"/>
        <v>25084.16863594481</v>
      </c>
      <c r="AX7" s="42">
        <f t="shared" si="19"/>
        <v>25711.272851843427</v>
      </c>
      <c r="AY7" s="42">
        <f t="shared" si="19"/>
        <v>26354.054673139512</v>
      </c>
      <c r="AZ7" s="42">
        <f t="shared" si="19"/>
        <v>27012.906039967998</v>
      </c>
      <c r="BA7" s="42">
        <f t="shared" si="19"/>
        <v>27688.228690967197</v>
      </c>
    </row>
    <row r="8" spans="1:56" ht="17.25" customHeight="1" x14ac:dyDescent="0.25">
      <c r="A8" s="46"/>
      <c r="B8" s="3">
        <f>'HUD Income'!$B$21</f>
        <v>28840</v>
      </c>
      <c r="C8" s="1">
        <v>0.4</v>
      </c>
      <c r="D8" s="3">
        <f>'HUD Income'!$L$21</f>
        <v>721</v>
      </c>
      <c r="E8" s="3">
        <f t="shared" si="0"/>
        <v>721</v>
      </c>
      <c r="F8" s="3">
        <f>Rents!$E$4</f>
        <v>275</v>
      </c>
      <c r="G8" s="3">
        <f t="shared" si="5"/>
        <v>-446</v>
      </c>
      <c r="H8" s="17" t="str">
        <f t="shared" si="6"/>
        <v>N/A</v>
      </c>
      <c r="J8" s="42">
        <f t="shared" si="7"/>
        <v>302.5</v>
      </c>
      <c r="K8" s="42">
        <f t="shared" ref="K8:S8" si="20">J8*1.1</f>
        <v>332.75</v>
      </c>
      <c r="L8" s="42">
        <f t="shared" si="20"/>
        <v>366.02500000000003</v>
      </c>
      <c r="M8" s="42">
        <f t="shared" si="20"/>
        <v>402.62750000000005</v>
      </c>
      <c r="N8" s="42">
        <f t="shared" si="20"/>
        <v>442.89025000000009</v>
      </c>
      <c r="O8" s="42">
        <f t="shared" si="20"/>
        <v>487.17927500000013</v>
      </c>
      <c r="P8" s="42">
        <f t="shared" si="20"/>
        <v>535.89720250000016</v>
      </c>
      <c r="Q8" s="42">
        <f t="shared" si="20"/>
        <v>589.48692275000019</v>
      </c>
      <c r="R8" s="42">
        <f t="shared" si="20"/>
        <v>648.43561502500029</v>
      </c>
      <c r="S8" s="42">
        <f t="shared" si="20"/>
        <v>713.27917652750034</v>
      </c>
      <c r="T8" s="42"/>
      <c r="U8" s="42">
        <f t="shared" si="2"/>
        <v>739.02499999999998</v>
      </c>
      <c r="V8" s="42">
        <f t="shared" si="2"/>
        <v>757.50062499999979</v>
      </c>
      <c r="W8" s="42">
        <f t="shared" si="2"/>
        <v>776.43814062499985</v>
      </c>
      <c r="X8" s="42">
        <f t="shared" si="2"/>
        <v>795.84909414062474</v>
      </c>
      <c r="Y8" s="42">
        <f t="shared" si="2"/>
        <v>815.74532149414017</v>
      </c>
      <c r="Z8" s="42">
        <f t="shared" si="2"/>
        <v>836.1389545314936</v>
      </c>
      <c r="AA8" s="42">
        <f t="shared" si="2"/>
        <v>857.04242839478081</v>
      </c>
      <c r="AB8" s="42">
        <f t="shared" si="2"/>
        <v>878.4684891046503</v>
      </c>
      <c r="AC8" s="42">
        <f t="shared" si="2"/>
        <v>900.43020133226662</v>
      </c>
      <c r="AD8" s="42">
        <f t="shared" si="2"/>
        <v>922.94095636557313</v>
      </c>
      <c r="AE8" s="42"/>
      <c r="AF8" s="42"/>
      <c r="AG8" s="42">
        <f t="shared" si="9"/>
        <v>-436.52499999999998</v>
      </c>
      <c r="AH8" s="42">
        <f t="shared" si="10"/>
        <v>-424.75062499999979</v>
      </c>
      <c r="AI8" s="42">
        <f t="shared" si="11"/>
        <v>-410.41314062499981</v>
      </c>
      <c r="AJ8" s="42">
        <f t="shared" si="12"/>
        <v>-393.22159414062469</v>
      </c>
      <c r="AK8" s="42">
        <f t="shared" si="13"/>
        <v>-372.85507149414008</v>
      </c>
      <c r="AL8" s="42">
        <f t="shared" si="14"/>
        <v>-348.95967953149346</v>
      </c>
      <c r="AM8" s="42">
        <f t="shared" si="15"/>
        <v>-321.14522589478065</v>
      </c>
      <c r="AN8" s="42">
        <f t="shared" si="16"/>
        <v>-288.98156635465011</v>
      </c>
      <c r="AO8" s="42">
        <f t="shared" si="17"/>
        <v>-251.99458630726633</v>
      </c>
      <c r="AP8" s="42">
        <f t="shared" si="18"/>
        <v>-209.66177983807279</v>
      </c>
      <c r="AQ8" s="42"/>
      <c r="AR8" s="42">
        <f>B8*$AR$3</f>
        <v>29560.999999999996</v>
      </c>
      <c r="AS8" s="42">
        <f t="shared" ref="AS8:BA8" si="21">AR8*$AR$3</f>
        <v>30300.024999999994</v>
      </c>
      <c r="AT8" s="42">
        <f t="shared" si="21"/>
        <v>31057.525624999991</v>
      </c>
      <c r="AU8" s="42">
        <f t="shared" si="21"/>
        <v>31833.963765624987</v>
      </c>
      <c r="AV8" s="42">
        <f t="shared" si="21"/>
        <v>32629.81285976561</v>
      </c>
      <c r="AW8" s="42">
        <f t="shared" si="21"/>
        <v>33445.558181259745</v>
      </c>
      <c r="AX8" s="42">
        <f t="shared" si="21"/>
        <v>34281.697135791233</v>
      </c>
      <c r="AY8" s="42">
        <f t="shared" si="21"/>
        <v>35138.739564186013</v>
      </c>
      <c r="AZ8" s="42">
        <f t="shared" si="21"/>
        <v>36017.208053290662</v>
      </c>
      <c r="BA8" s="42">
        <f t="shared" si="21"/>
        <v>36917.638254622929</v>
      </c>
    </row>
    <row r="9" spans="1:56" ht="17.25" customHeight="1" x14ac:dyDescent="0.25">
      <c r="A9" s="46"/>
      <c r="B9" s="3">
        <f>'HUD Income'!$B$25</f>
        <v>36050</v>
      </c>
      <c r="C9" s="1">
        <v>0.5</v>
      </c>
      <c r="D9" s="3">
        <f>'HUD Income'!$L$25</f>
        <v>901.25</v>
      </c>
      <c r="E9" s="3">
        <f t="shared" si="0"/>
        <v>901.25</v>
      </c>
      <c r="F9" s="3">
        <f>Rents!$E$4</f>
        <v>275</v>
      </c>
      <c r="G9" s="3">
        <f t="shared" si="5"/>
        <v>-626.25</v>
      </c>
      <c r="H9" s="17" t="str">
        <f t="shared" si="6"/>
        <v>N/A</v>
      </c>
      <c r="I9" t="s">
        <v>28</v>
      </c>
      <c r="J9" s="42">
        <f t="shared" si="7"/>
        <v>302.5</v>
      </c>
      <c r="K9" s="42">
        <f t="shared" ref="K9:S9" si="22">J9*1.1</f>
        <v>332.75</v>
      </c>
      <c r="L9" s="42">
        <f t="shared" si="22"/>
        <v>366.02500000000003</v>
      </c>
      <c r="M9" s="42">
        <f t="shared" si="22"/>
        <v>402.62750000000005</v>
      </c>
      <c r="N9" s="42">
        <f t="shared" si="22"/>
        <v>442.89025000000009</v>
      </c>
      <c r="O9" s="42">
        <f t="shared" si="22"/>
        <v>487.17927500000013</v>
      </c>
      <c r="P9" s="42">
        <f t="shared" si="22"/>
        <v>535.89720250000016</v>
      </c>
      <c r="Q9" s="42">
        <f t="shared" si="22"/>
        <v>589.48692275000019</v>
      </c>
      <c r="R9" s="42">
        <f t="shared" si="22"/>
        <v>648.43561502500029</v>
      </c>
      <c r="S9" s="42">
        <f t="shared" si="22"/>
        <v>713.27917652750034</v>
      </c>
      <c r="T9" s="42"/>
      <c r="U9" s="42">
        <f t="shared" si="2"/>
        <v>923.78125</v>
      </c>
      <c r="V9" s="42">
        <f t="shared" si="2"/>
        <v>946.87578124999993</v>
      </c>
      <c r="W9" s="42">
        <f t="shared" si="2"/>
        <v>970.54767578124984</v>
      </c>
      <c r="X9" s="42">
        <f t="shared" si="2"/>
        <v>994.81136767578107</v>
      </c>
      <c r="Y9" s="42">
        <f t="shared" si="2"/>
        <v>1019.6816518676754</v>
      </c>
      <c r="Z9" s="42">
        <f t="shared" si="2"/>
        <v>1045.1736931643673</v>
      </c>
      <c r="AA9" s="42">
        <f t="shared" si="2"/>
        <v>1071.3030354934763</v>
      </c>
      <c r="AB9" s="42">
        <f t="shared" si="2"/>
        <v>1098.0856113808131</v>
      </c>
      <c r="AC9" s="42">
        <f t="shared" si="2"/>
        <v>1125.5377516653334</v>
      </c>
      <c r="AD9" s="42">
        <f t="shared" si="2"/>
        <v>1153.6761954569668</v>
      </c>
      <c r="AE9" s="42"/>
      <c r="AF9" s="42"/>
      <c r="AG9" s="42">
        <f t="shared" si="9"/>
        <v>-621.28125</v>
      </c>
      <c r="AH9" s="42">
        <f t="shared" si="10"/>
        <v>-614.12578124999993</v>
      </c>
      <c r="AI9" s="42">
        <f t="shared" si="11"/>
        <v>-604.52267578124975</v>
      </c>
      <c r="AJ9" s="42">
        <f t="shared" si="12"/>
        <v>-592.18386767578102</v>
      </c>
      <c r="AK9" s="42">
        <f t="shared" si="13"/>
        <v>-576.7914018676754</v>
      </c>
      <c r="AL9" s="42">
        <f t="shared" si="14"/>
        <v>-557.99441816436706</v>
      </c>
      <c r="AM9" s="42">
        <f t="shared" si="15"/>
        <v>-535.40583299347611</v>
      </c>
      <c r="AN9" s="42">
        <f t="shared" si="16"/>
        <v>-508.59868863081294</v>
      </c>
      <c r="AO9" s="42">
        <f t="shared" si="17"/>
        <v>-477.10213664033313</v>
      </c>
      <c r="AP9" s="42">
        <f t="shared" si="18"/>
        <v>-440.39701892946641</v>
      </c>
      <c r="AQ9" s="42"/>
      <c r="AR9" s="42">
        <f>B9*$AR$3</f>
        <v>36951.25</v>
      </c>
      <c r="AS9" s="42">
        <f t="shared" ref="AS9:BA9" si="23">AR9*$AR$3</f>
        <v>37875.03125</v>
      </c>
      <c r="AT9" s="42">
        <f t="shared" si="23"/>
        <v>38821.907031249997</v>
      </c>
      <c r="AU9" s="42">
        <f t="shared" si="23"/>
        <v>39792.45470703124</v>
      </c>
      <c r="AV9" s="42">
        <f t="shared" si="23"/>
        <v>40787.266074707019</v>
      </c>
      <c r="AW9" s="42">
        <f t="shared" si="23"/>
        <v>41806.94772657469</v>
      </c>
      <c r="AX9" s="42">
        <f t="shared" si="23"/>
        <v>42852.121419739051</v>
      </c>
      <c r="AY9" s="42">
        <f t="shared" si="23"/>
        <v>43923.424455232525</v>
      </c>
      <c r="AZ9" s="42">
        <f t="shared" si="23"/>
        <v>45021.510066613337</v>
      </c>
      <c r="BA9" s="42">
        <f t="shared" si="23"/>
        <v>46147.047818278668</v>
      </c>
    </row>
    <row r="10" spans="1:56" ht="17.25" customHeight="1" x14ac:dyDescent="0.25">
      <c r="A10" s="46"/>
      <c r="B10" s="3">
        <f>'HUD Income'!$B$29</f>
        <v>43260</v>
      </c>
      <c r="C10" s="1">
        <v>0.6</v>
      </c>
      <c r="D10" s="3">
        <f>'HUD Income'!$L$29</f>
        <v>1081.5</v>
      </c>
      <c r="E10" s="3">
        <f t="shared" si="0"/>
        <v>1081.5</v>
      </c>
      <c r="F10" s="3">
        <f>Rents!$E$4</f>
        <v>275</v>
      </c>
      <c r="G10" s="3">
        <f t="shared" si="5"/>
        <v>-806.5</v>
      </c>
      <c r="H10" s="17" t="str">
        <f t="shared" si="6"/>
        <v>N/A</v>
      </c>
      <c r="J10" s="42">
        <f t="shared" si="7"/>
        <v>302.5</v>
      </c>
      <c r="K10" s="42">
        <f t="shared" ref="K10:S10" si="24">J10*1.1</f>
        <v>332.75</v>
      </c>
      <c r="L10" s="42">
        <f t="shared" si="24"/>
        <v>366.02500000000003</v>
      </c>
      <c r="M10" s="42">
        <f t="shared" si="24"/>
        <v>402.62750000000005</v>
      </c>
      <c r="N10" s="42">
        <f t="shared" si="24"/>
        <v>442.89025000000009</v>
      </c>
      <c r="O10" s="42">
        <f t="shared" si="24"/>
        <v>487.17927500000013</v>
      </c>
      <c r="P10" s="42">
        <f t="shared" si="24"/>
        <v>535.89720250000016</v>
      </c>
      <c r="Q10" s="42">
        <f t="shared" si="24"/>
        <v>589.48692275000019</v>
      </c>
      <c r="R10" s="42">
        <f t="shared" si="24"/>
        <v>648.43561502500029</v>
      </c>
      <c r="S10" s="42">
        <f t="shared" si="24"/>
        <v>713.27917652750034</v>
      </c>
      <c r="T10" s="42"/>
      <c r="U10" s="42">
        <f t="shared" si="2"/>
        <v>1108.5374999999997</v>
      </c>
      <c r="V10" s="42">
        <f t="shared" si="2"/>
        <v>1136.2509374999997</v>
      </c>
      <c r="W10" s="42">
        <f t="shared" si="2"/>
        <v>1164.6572109374995</v>
      </c>
      <c r="X10" s="42">
        <f t="shared" si="2"/>
        <v>1193.7736412109371</v>
      </c>
      <c r="Y10" s="42">
        <f t="shared" si="2"/>
        <v>1223.6179822412103</v>
      </c>
      <c r="Z10" s="42">
        <f t="shared" si="2"/>
        <v>1254.2084317972406</v>
      </c>
      <c r="AA10" s="42">
        <f t="shared" si="2"/>
        <v>1285.5636425921714</v>
      </c>
      <c r="AB10" s="42">
        <f t="shared" si="2"/>
        <v>1317.7027336569756</v>
      </c>
      <c r="AC10" s="42">
        <f t="shared" si="2"/>
        <v>1350.6453019983999</v>
      </c>
      <c r="AD10" s="42">
        <f t="shared" si="2"/>
        <v>1384.4114345483597</v>
      </c>
      <c r="AE10" s="42"/>
      <c r="AF10" s="42"/>
      <c r="AG10" s="42">
        <f t="shared" si="9"/>
        <v>-806.03749999999968</v>
      </c>
      <c r="AH10" s="42">
        <f t="shared" si="10"/>
        <v>-803.50093749999974</v>
      </c>
      <c r="AI10" s="42">
        <f t="shared" si="11"/>
        <v>-798.63221093749939</v>
      </c>
      <c r="AJ10" s="42">
        <f t="shared" si="12"/>
        <v>-791.146141210937</v>
      </c>
      <c r="AK10" s="42">
        <f t="shared" si="13"/>
        <v>-780.72773224121011</v>
      </c>
      <c r="AL10" s="42">
        <f t="shared" si="14"/>
        <v>-767.02915679724038</v>
      </c>
      <c r="AM10" s="42">
        <f t="shared" si="15"/>
        <v>-749.66644009217123</v>
      </c>
      <c r="AN10" s="42">
        <f t="shared" si="16"/>
        <v>-728.21581090697543</v>
      </c>
      <c r="AO10" s="42">
        <f t="shared" si="17"/>
        <v>-702.20968697339958</v>
      </c>
      <c r="AP10" s="42">
        <f t="shared" si="18"/>
        <v>-671.13225802085935</v>
      </c>
      <c r="AQ10" s="42"/>
      <c r="AR10" s="42">
        <f>B10*$AR$3</f>
        <v>44341.499999999993</v>
      </c>
      <c r="AS10" s="42">
        <f t="shared" ref="AS10:BA10" si="25">AR10*$AR$3</f>
        <v>45450.037499999991</v>
      </c>
      <c r="AT10" s="42">
        <f t="shared" si="25"/>
        <v>46586.288437499985</v>
      </c>
      <c r="AU10" s="42">
        <f t="shared" si="25"/>
        <v>47750.945648437482</v>
      </c>
      <c r="AV10" s="42">
        <f t="shared" si="25"/>
        <v>48944.719289648412</v>
      </c>
      <c r="AW10" s="42">
        <f t="shared" si="25"/>
        <v>50168.337271889621</v>
      </c>
      <c r="AX10" s="42">
        <f t="shared" si="25"/>
        <v>51422.545703686854</v>
      </c>
      <c r="AY10" s="42">
        <f t="shared" si="25"/>
        <v>52708.109346279023</v>
      </c>
      <c r="AZ10" s="42">
        <f t="shared" si="25"/>
        <v>54025.812079935997</v>
      </c>
      <c r="BA10" s="42">
        <f t="shared" si="25"/>
        <v>55376.457381934393</v>
      </c>
    </row>
    <row r="11" spans="1:56" ht="17.25" customHeight="1" x14ac:dyDescent="0.25">
      <c r="A11" s="46"/>
      <c r="B11" s="3"/>
      <c r="C11" s="1"/>
      <c r="D11" s="3"/>
      <c r="E11" s="3"/>
      <c r="F11" s="3"/>
      <c r="G11" s="3"/>
      <c r="H11" s="17"/>
    </row>
    <row r="12" spans="1:56" ht="17.25" customHeight="1" x14ac:dyDescent="0.25">
      <c r="A12" s="46"/>
      <c r="B12" s="3"/>
      <c r="C12" s="1"/>
      <c r="D12" s="3"/>
      <c r="E12" s="3"/>
      <c r="F12" s="3"/>
      <c r="G12" s="3"/>
      <c r="H12" s="17"/>
    </row>
    <row r="13" spans="1:56" ht="17.25" customHeight="1" x14ac:dyDescent="0.25">
      <c r="A13" s="46"/>
      <c r="B13" s="3"/>
      <c r="C13" s="1"/>
      <c r="D13" s="3"/>
      <c r="E13" s="3"/>
      <c r="F13" s="3"/>
      <c r="G13" s="3"/>
      <c r="H13" s="17"/>
    </row>
    <row r="14" spans="1:56" ht="17.25" customHeight="1" x14ac:dyDescent="0.25">
      <c r="B14" s="19" t="s">
        <v>57</v>
      </c>
      <c r="H14" s="3"/>
    </row>
    <row r="15" spans="1:56" s="19" customFormat="1" ht="17.25" customHeight="1" x14ac:dyDescent="0.25">
      <c r="B15" s="20" t="s">
        <v>0</v>
      </c>
      <c r="C15" s="20" t="s">
        <v>1</v>
      </c>
      <c r="D15" s="20" t="s">
        <v>3</v>
      </c>
      <c r="E15" s="20" t="s">
        <v>39</v>
      </c>
      <c r="F15" s="20" t="s">
        <v>2</v>
      </c>
      <c r="G15" s="20" t="s">
        <v>58</v>
      </c>
      <c r="H15" s="21" t="s">
        <v>38</v>
      </c>
    </row>
    <row r="16" spans="1:56" ht="17.25" customHeight="1" x14ac:dyDescent="0.25">
      <c r="A16" s="46" t="s">
        <v>34</v>
      </c>
      <c r="B16" s="3">
        <f>'HUD Income'!$C$13</f>
        <v>16480</v>
      </c>
      <c r="C16" s="1">
        <v>0.2</v>
      </c>
      <c r="D16" s="3">
        <f>'HUD Income'!$M$17</f>
        <v>617.5</v>
      </c>
      <c r="E16" s="3">
        <f>B16*0.3/12</f>
        <v>412</v>
      </c>
      <c r="F16" s="3">
        <f>Rents!$E$4</f>
        <v>275</v>
      </c>
      <c r="G16" s="3">
        <f t="shared" ref="G16:G20" si="26">F16-E16</f>
        <v>-137</v>
      </c>
      <c r="H16" s="17" t="str">
        <f t="shared" ref="H16:H20" si="27">IF(G16&gt;0,G16,"N/A")</f>
        <v>N/A</v>
      </c>
      <c r="J16" s="30" t="s">
        <v>114</v>
      </c>
      <c r="K16" s="30" t="s">
        <v>104</v>
      </c>
      <c r="L16" s="30" t="s">
        <v>105</v>
      </c>
      <c r="M16" s="30" t="s">
        <v>106</v>
      </c>
      <c r="N16" s="30" t="s">
        <v>107</v>
      </c>
      <c r="O16" s="30" t="s">
        <v>108</v>
      </c>
      <c r="P16" s="30" t="s">
        <v>109</v>
      </c>
      <c r="Q16" s="30" t="s">
        <v>110</v>
      </c>
      <c r="R16" s="30" t="s">
        <v>111</v>
      </c>
      <c r="S16" s="30" t="s">
        <v>112</v>
      </c>
      <c r="T16" s="19"/>
      <c r="U16" s="30" t="s">
        <v>114</v>
      </c>
      <c r="V16" s="30" t="s">
        <v>104</v>
      </c>
      <c r="W16" s="30" t="s">
        <v>105</v>
      </c>
      <c r="X16" s="30" t="s">
        <v>106</v>
      </c>
      <c r="Y16" s="30" t="s">
        <v>107</v>
      </c>
      <c r="Z16" s="30" t="s">
        <v>108</v>
      </c>
      <c r="AA16" s="30" t="s">
        <v>109</v>
      </c>
      <c r="AB16" s="30" t="s">
        <v>110</v>
      </c>
      <c r="AC16" s="30" t="s">
        <v>111</v>
      </c>
      <c r="AD16" s="30" t="s">
        <v>112</v>
      </c>
      <c r="AE16" s="19"/>
      <c r="AF16" s="19"/>
      <c r="AG16" s="30" t="s">
        <v>114</v>
      </c>
      <c r="AH16" s="30" t="s">
        <v>104</v>
      </c>
      <c r="AI16" s="30" t="s">
        <v>105</v>
      </c>
      <c r="AJ16" s="30" t="s">
        <v>106</v>
      </c>
      <c r="AK16" s="30" t="s">
        <v>107</v>
      </c>
      <c r="AL16" s="30" t="s">
        <v>108</v>
      </c>
      <c r="AM16" s="30" t="s">
        <v>109</v>
      </c>
      <c r="AN16" s="30" t="s">
        <v>110</v>
      </c>
      <c r="AO16" s="30" t="s">
        <v>111</v>
      </c>
      <c r="AP16" s="30" t="s">
        <v>112</v>
      </c>
      <c r="AQ16" s="19"/>
      <c r="AR16" s="30" t="s">
        <v>114</v>
      </c>
      <c r="AS16" s="30" t="s">
        <v>104</v>
      </c>
      <c r="AT16" s="30" t="s">
        <v>105</v>
      </c>
      <c r="AU16" s="30" t="s">
        <v>106</v>
      </c>
      <c r="AV16" s="30" t="s">
        <v>107</v>
      </c>
      <c r="AW16" s="30" t="s">
        <v>108</v>
      </c>
      <c r="AX16" s="30" t="s">
        <v>109</v>
      </c>
      <c r="AY16" s="30" t="s">
        <v>110</v>
      </c>
      <c r="AZ16" s="30" t="s">
        <v>111</v>
      </c>
      <c r="BA16" s="30" t="s">
        <v>112</v>
      </c>
    </row>
    <row r="17" spans="1:53" ht="17.25" customHeight="1" x14ac:dyDescent="0.25">
      <c r="A17" s="46"/>
      <c r="B17" s="3">
        <f>'HUD Income'!$C$17</f>
        <v>24700</v>
      </c>
      <c r="C17" s="1">
        <v>0.3</v>
      </c>
      <c r="D17" s="3">
        <f>'HUD Income'!$M$17</f>
        <v>617.5</v>
      </c>
      <c r="E17" s="3">
        <f t="shared" ref="E17:E20" si="28">B17*0.3/12</f>
        <v>617.5</v>
      </c>
      <c r="F17" s="3">
        <f>Rents!$E$4</f>
        <v>275</v>
      </c>
      <c r="G17" s="3">
        <f t="shared" si="26"/>
        <v>-342.5</v>
      </c>
      <c r="H17" s="17" t="str">
        <f t="shared" si="27"/>
        <v>N/A</v>
      </c>
      <c r="J17" s="42">
        <f>$F17*1.1</f>
        <v>302.5</v>
      </c>
      <c r="K17" s="42">
        <f>J17*1.1</f>
        <v>332.75</v>
      </c>
      <c r="L17" s="42">
        <f t="shared" ref="L17:S17" si="29">K17*1.1</f>
        <v>366.02500000000003</v>
      </c>
      <c r="M17" s="42">
        <f t="shared" si="29"/>
        <v>402.62750000000005</v>
      </c>
      <c r="N17" s="42">
        <f t="shared" si="29"/>
        <v>442.89025000000009</v>
      </c>
      <c r="O17" s="42">
        <f t="shared" si="29"/>
        <v>487.17927500000013</v>
      </c>
      <c r="P17" s="42">
        <f t="shared" si="29"/>
        <v>535.89720250000016</v>
      </c>
      <c r="Q17" s="42">
        <f t="shared" si="29"/>
        <v>589.48692275000019</v>
      </c>
      <c r="R17" s="42">
        <f t="shared" si="29"/>
        <v>648.43561502500029</v>
      </c>
      <c r="S17" s="42">
        <f t="shared" si="29"/>
        <v>713.27917652750034</v>
      </c>
      <c r="T17" s="42"/>
      <c r="U17" s="42">
        <f t="shared" ref="U17:AD20" si="30">(AR17*$U$4)/12</f>
        <v>632.93749999999989</v>
      </c>
      <c r="V17" s="42">
        <f t="shared" si="30"/>
        <v>648.76093749999984</v>
      </c>
      <c r="W17" s="42">
        <f t="shared" si="30"/>
        <v>664.97996093749975</v>
      </c>
      <c r="X17" s="42">
        <f t="shared" si="30"/>
        <v>681.60445996093722</v>
      </c>
      <c r="Y17" s="42">
        <f t="shared" si="30"/>
        <v>698.6445714599605</v>
      </c>
      <c r="Z17" s="42">
        <f t="shared" si="30"/>
        <v>716.11068574645958</v>
      </c>
      <c r="AA17" s="42">
        <f t="shared" si="30"/>
        <v>734.0134528901209</v>
      </c>
      <c r="AB17" s="42">
        <f t="shared" si="30"/>
        <v>752.36378921237383</v>
      </c>
      <c r="AC17" s="42">
        <f t="shared" si="30"/>
        <v>771.17288394268314</v>
      </c>
      <c r="AD17" s="42">
        <f t="shared" si="30"/>
        <v>790.45220604125007</v>
      </c>
      <c r="AE17" s="42"/>
      <c r="AF17" s="42"/>
      <c r="AG17" s="42">
        <f>J17-U17</f>
        <v>-330.43749999999989</v>
      </c>
      <c r="AH17" s="42">
        <f t="shared" ref="AH17:AH20" si="31">K17-V17</f>
        <v>-316.01093749999984</v>
      </c>
      <c r="AI17" s="42">
        <f t="shared" ref="AI17:AI20" si="32">L17-W17</f>
        <v>-298.95496093749972</v>
      </c>
      <c r="AJ17" s="42">
        <f t="shared" ref="AJ17:AJ20" si="33">M17-X17</f>
        <v>-278.97695996093717</v>
      </c>
      <c r="AK17" s="42">
        <f t="shared" ref="AK17:AK20" si="34">N17-Y17</f>
        <v>-255.75432145996041</v>
      </c>
      <c r="AL17" s="42">
        <f t="shared" ref="AL17:AL20" si="35">O17-Z17</f>
        <v>-228.93141074645945</v>
      </c>
      <c r="AM17" s="42">
        <f t="shared" ref="AM17:AM20" si="36">P17-AA17</f>
        <v>-198.11625039012074</v>
      </c>
      <c r="AN17" s="42">
        <f t="shared" ref="AN17:AN20" si="37">Q17-AB17</f>
        <v>-162.87686646237364</v>
      </c>
      <c r="AO17" s="42">
        <f t="shared" ref="AO17:AO20" si="38">R17-AC17</f>
        <v>-122.73726891768285</v>
      </c>
      <c r="AP17" s="42">
        <f t="shared" ref="AP17:AP20" si="39">S17-AD17</f>
        <v>-77.173029513749725</v>
      </c>
      <c r="AQ17" s="42"/>
      <c r="AR17" s="42">
        <f>B17*$AR$3</f>
        <v>25317.499999999996</v>
      </c>
      <c r="AS17" s="42">
        <f t="shared" ref="AS17:BA17" si="40">AR17*$AR$3</f>
        <v>25950.437499999993</v>
      </c>
      <c r="AT17" s="42">
        <f t="shared" si="40"/>
        <v>26599.198437499992</v>
      </c>
      <c r="AU17" s="42">
        <f t="shared" si="40"/>
        <v>27264.178398437489</v>
      </c>
      <c r="AV17" s="42">
        <f t="shared" si="40"/>
        <v>27945.782858398423</v>
      </c>
      <c r="AW17" s="42">
        <f t="shared" si="40"/>
        <v>28644.42742985838</v>
      </c>
      <c r="AX17" s="42">
        <f t="shared" si="40"/>
        <v>29360.538115604839</v>
      </c>
      <c r="AY17" s="42">
        <f t="shared" si="40"/>
        <v>30094.551568494957</v>
      </c>
      <c r="AZ17" s="42">
        <f t="shared" si="40"/>
        <v>30846.915357707327</v>
      </c>
      <c r="BA17" s="42">
        <f t="shared" si="40"/>
        <v>31618.088241650006</v>
      </c>
    </row>
    <row r="18" spans="1:53" ht="17.25" customHeight="1" x14ac:dyDescent="0.25">
      <c r="A18" s="46"/>
      <c r="B18" s="3">
        <f>'HUD Income'!$C$21</f>
        <v>32960</v>
      </c>
      <c r="C18" s="1">
        <v>0.4</v>
      </c>
      <c r="D18" s="3">
        <f>'HUD Income'!$M$21</f>
        <v>824</v>
      </c>
      <c r="E18" s="3">
        <f t="shared" si="28"/>
        <v>824</v>
      </c>
      <c r="F18" s="3">
        <f>Rents!$E$4</f>
        <v>275</v>
      </c>
      <c r="G18" s="3">
        <f t="shared" si="26"/>
        <v>-549</v>
      </c>
      <c r="H18" s="17" t="str">
        <f t="shared" si="27"/>
        <v>N/A</v>
      </c>
      <c r="J18" s="42">
        <f t="shared" ref="J18:J20" si="41">$F18*1.1</f>
        <v>302.5</v>
      </c>
      <c r="K18" s="42">
        <f t="shared" ref="K18:S18" si="42">J18*1.1</f>
        <v>332.75</v>
      </c>
      <c r="L18" s="42">
        <f t="shared" si="42"/>
        <v>366.02500000000003</v>
      </c>
      <c r="M18" s="42">
        <f t="shared" si="42"/>
        <v>402.62750000000005</v>
      </c>
      <c r="N18" s="42">
        <f t="shared" si="42"/>
        <v>442.89025000000009</v>
      </c>
      <c r="O18" s="42">
        <f t="shared" si="42"/>
        <v>487.17927500000013</v>
      </c>
      <c r="P18" s="42">
        <f t="shared" si="42"/>
        <v>535.89720250000016</v>
      </c>
      <c r="Q18" s="42">
        <f t="shared" si="42"/>
        <v>589.48692275000019</v>
      </c>
      <c r="R18" s="42">
        <f t="shared" si="42"/>
        <v>648.43561502500029</v>
      </c>
      <c r="S18" s="42">
        <f t="shared" si="42"/>
        <v>713.27917652750034</v>
      </c>
      <c r="T18" s="42"/>
      <c r="U18" s="42">
        <f t="shared" si="30"/>
        <v>844.59999999999991</v>
      </c>
      <c r="V18" s="42">
        <f t="shared" si="30"/>
        <v>865.71500000000003</v>
      </c>
      <c r="W18" s="42">
        <f t="shared" si="30"/>
        <v>887.35787499999981</v>
      </c>
      <c r="X18" s="42">
        <f t="shared" si="30"/>
        <v>909.54182187499964</v>
      </c>
      <c r="Y18" s="42">
        <f t="shared" si="30"/>
        <v>932.28036742187476</v>
      </c>
      <c r="Z18" s="42">
        <f t="shared" si="30"/>
        <v>955.58737660742145</v>
      </c>
      <c r="AA18" s="42">
        <f t="shared" si="30"/>
        <v>979.4770610226069</v>
      </c>
      <c r="AB18" s="42">
        <f t="shared" si="30"/>
        <v>1003.963987548172</v>
      </c>
      <c r="AC18" s="42">
        <f t="shared" si="30"/>
        <v>1029.0630872368761</v>
      </c>
      <c r="AD18" s="42">
        <f t="shared" si="30"/>
        <v>1054.7896644177979</v>
      </c>
      <c r="AE18" s="42"/>
      <c r="AF18" s="42"/>
      <c r="AG18" s="42">
        <f t="shared" ref="AG18:AG20" si="43">J18-U18</f>
        <v>-542.09999999999991</v>
      </c>
      <c r="AH18" s="42">
        <f t="shared" si="31"/>
        <v>-532.96500000000003</v>
      </c>
      <c r="AI18" s="42">
        <f t="shared" si="32"/>
        <v>-521.33287499999983</v>
      </c>
      <c r="AJ18" s="42">
        <f t="shared" si="33"/>
        <v>-506.91432187499959</v>
      </c>
      <c r="AK18" s="42">
        <f t="shared" si="34"/>
        <v>-489.39011742187466</v>
      </c>
      <c r="AL18" s="42">
        <f t="shared" si="35"/>
        <v>-468.40810160742132</v>
      </c>
      <c r="AM18" s="42">
        <f t="shared" si="36"/>
        <v>-443.57985852260674</v>
      </c>
      <c r="AN18" s="42">
        <f t="shared" si="37"/>
        <v>-414.4770647981718</v>
      </c>
      <c r="AO18" s="42">
        <f t="shared" si="38"/>
        <v>-380.62747221187578</v>
      </c>
      <c r="AP18" s="42">
        <f t="shared" si="39"/>
        <v>-341.51048789029755</v>
      </c>
      <c r="AQ18" s="42"/>
      <c r="AR18" s="42">
        <f>B18*$AR$3</f>
        <v>33784</v>
      </c>
      <c r="AS18" s="42">
        <f t="shared" ref="AS18:BA18" si="44">AR18*$AR$3</f>
        <v>34628.6</v>
      </c>
      <c r="AT18" s="42">
        <f t="shared" si="44"/>
        <v>35494.314999999995</v>
      </c>
      <c r="AU18" s="42">
        <f t="shared" si="44"/>
        <v>36381.672874999989</v>
      </c>
      <c r="AV18" s="42">
        <f t="shared" si="44"/>
        <v>37291.214696874988</v>
      </c>
      <c r="AW18" s="42">
        <f t="shared" si="44"/>
        <v>38223.495064296862</v>
      </c>
      <c r="AX18" s="42">
        <f t="shared" si="44"/>
        <v>39179.082440904276</v>
      </c>
      <c r="AY18" s="42">
        <f t="shared" si="44"/>
        <v>40158.55950192688</v>
      </c>
      <c r="AZ18" s="42">
        <f t="shared" si="44"/>
        <v>41162.523489475047</v>
      </c>
      <c r="BA18" s="42">
        <f t="shared" si="44"/>
        <v>42191.586576711918</v>
      </c>
    </row>
    <row r="19" spans="1:53" ht="17.25" customHeight="1" x14ac:dyDescent="0.25">
      <c r="A19" s="46"/>
      <c r="B19" s="3">
        <f>'HUD Income'!$C$25</f>
        <v>41200</v>
      </c>
      <c r="C19" s="1">
        <v>0.5</v>
      </c>
      <c r="D19" s="3">
        <f>'HUD Income'!$M$25</f>
        <v>1030</v>
      </c>
      <c r="E19" s="3">
        <f t="shared" si="28"/>
        <v>1030</v>
      </c>
      <c r="F19" s="3">
        <f>Rents!$E$4</f>
        <v>275</v>
      </c>
      <c r="G19" s="3">
        <f>F19-E19</f>
        <v>-755</v>
      </c>
      <c r="H19" s="17" t="str">
        <f t="shared" si="27"/>
        <v>N/A</v>
      </c>
      <c r="J19" s="42">
        <f t="shared" si="41"/>
        <v>302.5</v>
      </c>
      <c r="K19" s="42">
        <f t="shared" ref="K19:S19" si="45">J19*1.1</f>
        <v>332.75</v>
      </c>
      <c r="L19" s="42">
        <f t="shared" si="45"/>
        <v>366.02500000000003</v>
      </c>
      <c r="M19" s="42">
        <f t="shared" si="45"/>
        <v>402.62750000000005</v>
      </c>
      <c r="N19" s="42">
        <f t="shared" si="45"/>
        <v>442.89025000000009</v>
      </c>
      <c r="O19" s="42">
        <f t="shared" si="45"/>
        <v>487.17927500000013</v>
      </c>
      <c r="P19" s="42">
        <f t="shared" si="45"/>
        <v>535.89720250000016</v>
      </c>
      <c r="Q19" s="42">
        <f t="shared" si="45"/>
        <v>589.48692275000019</v>
      </c>
      <c r="R19" s="42">
        <f t="shared" si="45"/>
        <v>648.43561502500029</v>
      </c>
      <c r="S19" s="42">
        <f t="shared" si="45"/>
        <v>713.27917652750034</v>
      </c>
      <c r="T19" s="42"/>
      <c r="U19" s="42">
        <f t="shared" si="30"/>
        <v>1055.7499999999998</v>
      </c>
      <c r="V19" s="42">
        <f t="shared" si="30"/>
        <v>1082.1437499999995</v>
      </c>
      <c r="W19" s="42">
        <f t="shared" si="30"/>
        <v>1109.1973437499994</v>
      </c>
      <c r="X19" s="42">
        <f t="shared" si="30"/>
        <v>1136.9272773437494</v>
      </c>
      <c r="Y19" s="42">
        <f t="shared" si="30"/>
        <v>1165.3504592773431</v>
      </c>
      <c r="Z19" s="42">
        <f t="shared" si="30"/>
        <v>1194.4842207592767</v>
      </c>
      <c r="AA19" s="42">
        <f t="shared" si="30"/>
        <v>1224.3463262782584</v>
      </c>
      <c r="AB19" s="42">
        <f t="shared" si="30"/>
        <v>1254.9549844352148</v>
      </c>
      <c r="AC19" s="42">
        <f t="shared" si="30"/>
        <v>1286.328859046095</v>
      </c>
      <c r="AD19" s="42">
        <f t="shared" si="30"/>
        <v>1318.4870805222472</v>
      </c>
      <c r="AE19" s="42"/>
      <c r="AF19" s="42"/>
      <c r="AG19" s="42">
        <f t="shared" si="43"/>
        <v>-753.24999999999977</v>
      </c>
      <c r="AH19" s="42">
        <f t="shared" si="31"/>
        <v>-749.3937499999995</v>
      </c>
      <c r="AI19" s="42">
        <f t="shared" si="32"/>
        <v>-743.1723437499993</v>
      </c>
      <c r="AJ19" s="42">
        <f t="shared" si="33"/>
        <v>-734.29977734374938</v>
      </c>
      <c r="AK19" s="42">
        <f t="shared" si="34"/>
        <v>-722.46020927734298</v>
      </c>
      <c r="AL19" s="42">
        <f t="shared" si="35"/>
        <v>-707.30494575927651</v>
      </c>
      <c r="AM19" s="42">
        <f t="shared" si="36"/>
        <v>-688.44912377825824</v>
      </c>
      <c r="AN19" s="42">
        <f t="shared" si="37"/>
        <v>-665.46806168521459</v>
      </c>
      <c r="AO19" s="42">
        <f t="shared" si="38"/>
        <v>-637.89324402109469</v>
      </c>
      <c r="AP19" s="42">
        <f t="shared" si="39"/>
        <v>-605.20790399474686</v>
      </c>
      <c r="AQ19" s="42"/>
      <c r="AR19" s="42">
        <f>B19*$AR$3</f>
        <v>42229.999999999993</v>
      </c>
      <c r="AS19" s="42">
        <f t="shared" ref="AS19:BA19" si="46">AR19*$AR$3</f>
        <v>43285.749999999985</v>
      </c>
      <c r="AT19" s="42">
        <f t="shared" si="46"/>
        <v>44367.893749999981</v>
      </c>
      <c r="AU19" s="42">
        <f t="shared" si="46"/>
        <v>45477.091093749979</v>
      </c>
      <c r="AV19" s="42">
        <f t="shared" si="46"/>
        <v>46614.018371093727</v>
      </c>
      <c r="AW19" s="42">
        <f t="shared" si="46"/>
        <v>47779.368830371066</v>
      </c>
      <c r="AX19" s="42">
        <f t="shared" si="46"/>
        <v>48973.85305113034</v>
      </c>
      <c r="AY19" s="42">
        <f t="shared" si="46"/>
        <v>50198.199377408593</v>
      </c>
      <c r="AZ19" s="42">
        <f t="shared" si="46"/>
        <v>51453.154361843801</v>
      </c>
      <c r="BA19" s="42">
        <f t="shared" si="46"/>
        <v>52739.483220889888</v>
      </c>
    </row>
    <row r="20" spans="1:53" ht="17.25" customHeight="1" x14ac:dyDescent="0.25">
      <c r="A20" s="46"/>
      <c r="B20" s="3">
        <f>'HUD Income'!$B$29</f>
        <v>43260</v>
      </c>
      <c r="C20" s="1">
        <v>0.6</v>
      </c>
      <c r="D20" s="3">
        <f>'HUD Income'!$M$29</f>
        <v>1236</v>
      </c>
      <c r="E20" s="3">
        <f t="shared" si="28"/>
        <v>1081.5</v>
      </c>
      <c r="F20" s="3">
        <f>Rents!$E$4</f>
        <v>275</v>
      </c>
      <c r="G20" s="3">
        <f t="shared" si="26"/>
        <v>-806.5</v>
      </c>
      <c r="H20" s="17" t="str">
        <f t="shared" si="27"/>
        <v>N/A</v>
      </c>
      <c r="J20" s="42">
        <f t="shared" si="41"/>
        <v>302.5</v>
      </c>
      <c r="K20" s="42">
        <f t="shared" ref="K20:S20" si="47">J20*1.1</f>
        <v>332.75</v>
      </c>
      <c r="L20" s="42">
        <f t="shared" si="47"/>
        <v>366.02500000000003</v>
      </c>
      <c r="M20" s="42">
        <f t="shared" si="47"/>
        <v>402.62750000000005</v>
      </c>
      <c r="N20" s="42">
        <f t="shared" si="47"/>
        <v>442.89025000000009</v>
      </c>
      <c r="O20" s="42">
        <f t="shared" si="47"/>
        <v>487.17927500000013</v>
      </c>
      <c r="P20" s="42">
        <f t="shared" si="47"/>
        <v>535.89720250000016</v>
      </c>
      <c r="Q20" s="42">
        <f t="shared" si="47"/>
        <v>589.48692275000019</v>
      </c>
      <c r="R20" s="42">
        <f t="shared" si="47"/>
        <v>648.43561502500029</v>
      </c>
      <c r="S20" s="42">
        <f t="shared" si="47"/>
        <v>713.27917652750034</v>
      </c>
      <c r="T20" s="42"/>
      <c r="U20" s="42">
        <f t="shared" si="30"/>
        <v>1108.5374999999997</v>
      </c>
      <c r="V20" s="42">
        <f t="shared" si="30"/>
        <v>1136.2509374999997</v>
      </c>
      <c r="W20" s="42">
        <f t="shared" si="30"/>
        <v>1164.6572109374995</v>
      </c>
      <c r="X20" s="42">
        <f t="shared" si="30"/>
        <v>1193.7736412109371</v>
      </c>
      <c r="Y20" s="42">
        <f t="shared" si="30"/>
        <v>1223.6179822412103</v>
      </c>
      <c r="Z20" s="42">
        <f t="shared" si="30"/>
        <v>1254.2084317972406</v>
      </c>
      <c r="AA20" s="42">
        <f t="shared" si="30"/>
        <v>1285.5636425921714</v>
      </c>
      <c r="AB20" s="42">
        <f t="shared" si="30"/>
        <v>1317.7027336569756</v>
      </c>
      <c r="AC20" s="42">
        <f t="shared" si="30"/>
        <v>1350.6453019983999</v>
      </c>
      <c r="AD20" s="42">
        <f t="shared" si="30"/>
        <v>1384.4114345483597</v>
      </c>
      <c r="AE20" s="42"/>
      <c r="AF20" s="42"/>
      <c r="AG20" s="42">
        <f t="shared" si="43"/>
        <v>-806.03749999999968</v>
      </c>
      <c r="AH20" s="42">
        <f t="shared" si="31"/>
        <v>-803.50093749999974</v>
      </c>
      <c r="AI20" s="42">
        <f t="shared" si="32"/>
        <v>-798.63221093749939</v>
      </c>
      <c r="AJ20" s="42">
        <f t="shared" si="33"/>
        <v>-791.146141210937</v>
      </c>
      <c r="AK20" s="42">
        <f t="shared" si="34"/>
        <v>-780.72773224121011</v>
      </c>
      <c r="AL20" s="42">
        <f t="shared" si="35"/>
        <v>-767.02915679724038</v>
      </c>
      <c r="AM20" s="42">
        <f t="shared" si="36"/>
        <v>-749.66644009217123</v>
      </c>
      <c r="AN20" s="42">
        <f t="shared" si="37"/>
        <v>-728.21581090697543</v>
      </c>
      <c r="AO20" s="42">
        <f t="shared" si="38"/>
        <v>-702.20968697339958</v>
      </c>
      <c r="AP20" s="42">
        <f t="shared" si="39"/>
        <v>-671.13225802085935</v>
      </c>
      <c r="AQ20" s="42"/>
      <c r="AR20" s="42">
        <f>B20*$AR$3</f>
        <v>44341.499999999993</v>
      </c>
      <c r="AS20" s="42">
        <f t="shared" ref="AS20:BA20" si="48">AR20*$AR$3</f>
        <v>45450.037499999991</v>
      </c>
      <c r="AT20" s="42">
        <f t="shared" si="48"/>
        <v>46586.288437499985</v>
      </c>
      <c r="AU20" s="42">
        <f t="shared" si="48"/>
        <v>47750.945648437482</v>
      </c>
      <c r="AV20" s="42">
        <f t="shared" si="48"/>
        <v>48944.719289648412</v>
      </c>
      <c r="AW20" s="42">
        <f t="shared" si="48"/>
        <v>50168.337271889621</v>
      </c>
      <c r="AX20" s="42">
        <f t="shared" si="48"/>
        <v>51422.545703686854</v>
      </c>
      <c r="AY20" s="42">
        <f t="shared" si="48"/>
        <v>52708.109346279023</v>
      </c>
      <c r="AZ20" s="42">
        <f t="shared" si="48"/>
        <v>54025.812079935997</v>
      </c>
      <c r="BA20" s="42">
        <f t="shared" si="48"/>
        <v>55376.457381934393</v>
      </c>
    </row>
    <row r="21" spans="1:53" ht="17.25" customHeight="1" x14ac:dyDescent="0.25">
      <c r="A21" s="46"/>
      <c r="B21" s="3"/>
      <c r="C21" s="1"/>
      <c r="D21" s="3"/>
      <c r="E21" s="3"/>
      <c r="F21" s="3"/>
      <c r="G21" s="3"/>
      <c r="H21" s="17"/>
      <c r="T21" s="42"/>
      <c r="AE21" s="42"/>
      <c r="AF21" s="42"/>
      <c r="AQ21" s="42"/>
    </row>
    <row r="22" spans="1:53" ht="17.25" customHeight="1" x14ac:dyDescent="0.25">
      <c r="A22" s="46"/>
      <c r="B22" s="3"/>
      <c r="C22" s="1"/>
      <c r="D22" s="3"/>
      <c r="E22" s="3"/>
      <c r="F22" s="3"/>
      <c r="G22" s="3"/>
      <c r="H22" s="17"/>
    </row>
    <row r="23" spans="1:53" ht="17.25" customHeight="1" x14ac:dyDescent="0.25">
      <c r="A23" s="46"/>
      <c r="B23" s="3"/>
      <c r="C23" s="1"/>
      <c r="D23" s="3"/>
      <c r="E23" s="3"/>
      <c r="F23" s="3"/>
      <c r="G23" s="3"/>
      <c r="H23" s="17"/>
    </row>
    <row r="24" spans="1:53" ht="17.25" customHeight="1" x14ac:dyDescent="0.25">
      <c r="B24" s="19" t="s">
        <v>60</v>
      </c>
    </row>
    <row r="25" spans="1:53" s="19" customFormat="1" ht="17.25" customHeight="1" x14ac:dyDescent="0.25">
      <c r="B25" s="20" t="s">
        <v>0</v>
      </c>
      <c r="C25" s="20" t="s">
        <v>1</v>
      </c>
      <c r="D25" s="20" t="s">
        <v>3</v>
      </c>
      <c r="E25" s="20" t="s">
        <v>39</v>
      </c>
      <c r="F25" s="20" t="s">
        <v>2</v>
      </c>
      <c r="G25" s="20" t="s">
        <v>58</v>
      </c>
      <c r="H25" s="21" t="s">
        <v>38</v>
      </c>
      <c r="J25" s="30" t="s">
        <v>114</v>
      </c>
      <c r="K25" s="30" t="s">
        <v>104</v>
      </c>
      <c r="L25" s="30" t="s">
        <v>105</v>
      </c>
      <c r="M25" s="30" t="s">
        <v>106</v>
      </c>
      <c r="N25" s="30" t="s">
        <v>107</v>
      </c>
      <c r="O25" s="30" t="s">
        <v>108</v>
      </c>
      <c r="P25" s="30" t="s">
        <v>109</v>
      </c>
      <c r="Q25" s="30" t="s">
        <v>110</v>
      </c>
      <c r="R25" s="30" t="s">
        <v>111</v>
      </c>
      <c r="S25" s="30" t="s">
        <v>112</v>
      </c>
      <c r="U25" s="30" t="s">
        <v>114</v>
      </c>
      <c r="V25" s="30" t="s">
        <v>104</v>
      </c>
      <c r="W25" s="30" t="s">
        <v>105</v>
      </c>
      <c r="X25" s="30" t="s">
        <v>106</v>
      </c>
      <c r="Y25" s="30" t="s">
        <v>107</v>
      </c>
      <c r="Z25" s="30" t="s">
        <v>108</v>
      </c>
      <c r="AA25" s="30" t="s">
        <v>109</v>
      </c>
      <c r="AB25" s="30" t="s">
        <v>110</v>
      </c>
      <c r="AC25" s="30" t="s">
        <v>111</v>
      </c>
      <c r="AD25" s="30" t="s">
        <v>112</v>
      </c>
      <c r="AG25" s="30" t="s">
        <v>114</v>
      </c>
      <c r="AH25" s="30" t="s">
        <v>104</v>
      </c>
      <c r="AI25" s="30" t="s">
        <v>105</v>
      </c>
      <c r="AJ25" s="30" t="s">
        <v>106</v>
      </c>
      <c r="AK25" s="30" t="s">
        <v>107</v>
      </c>
      <c r="AL25" s="30" t="s">
        <v>108</v>
      </c>
      <c r="AM25" s="30" t="s">
        <v>109</v>
      </c>
      <c r="AN25" s="30" t="s">
        <v>110</v>
      </c>
      <c r="AO25" s="30" t="s">
        <v>111</v>
      </c>
      <c r="AP25" s="30" t="s">
        <v>112</v>
      </c>
      <c r="AR25" s="30" t="s">
        <v>114</v>
      </c>
      <c r="AS25" s="30" t="s">
        <v>104</v>
      </c>
      <c r="AT25" s="30" t="s">
        <v>105</v>
      </c>
      <c r="AU25" s="30" t="s">
        <v>106</v>
      </c>
      <c r="AV25" s="30" t="s">
        <v>107</v>
      </c>
      <c r="AW25" s="30" t="s">
        <v>108</v>
      </c>
      <c r="AX25" s="30" t="s">
        <v>109</v>
      </c>
      <c r="AY25" s="30" t="s">
        <v>110</v>
      </c>
      <c r="AZ25" s="30" t="s">
        <v>111</v>
      </c>
      <c r="BA25" s="30" t="s">
        <v>112</v>
      </c>
    </row>
    <row r="26" spans="1:53" ht="17.25" customHeight="1" x14ac:dyDescent="0.25">
      <c r="A26" s="46" t="s">
        <v>33</v>
      </c>
      <c r="B26" s="3">
        <f>'HUD Income'!$B$13</f>
        <v>14420</v>
      </c>
      <c r="C26" s="1">
        <v>0.2</v>
      </c>
      <c r="D26" s="3">
        <f>'HUD Income'!$L$17</f>
        <v>540.75</v>
      </c>
      <c r="E26" s="3">
        <f t="shared" ref="E26:E30" si="49">B26*0.3/12</f>
        <v>360.5</v>
      </c>
      <c r="F26" s="3">
        <f>Rents!$E$6</f>
        <v>385</v>
      </c>
      <c r="G26" s="3">
        <f t="shared" ref="G26:G30" si="50">F26-E26</f>
        <v>24.5</v>
      </c>
      <c r="H26" s="17">
        <f t="shared" ref="H26:H30" si="51">IF(G26&gt;0,G26,"N/A")</f>
        <v>24.5</v>
      </c>
      <c r="J26" s="42">
        <f>$F26*1.1</f>
        <v>423.50000000000006</v>
      </c>
      <c r="K26" s="42">
        <f>J26*1.1</f>
        <v>465.85000000000008</v>
      </c>
      <c r="L26" s="42">
        <f t="shared" ref="L26:S26" si="52">K26*1.1</f>
        <v>512.43500000000017</v>
      </c>
      <c r="M26" s="42">
        <f t="shared" si="52"/>
        <v>563.67850000000021</v>
      </c>
      <c r="N26" s="42">
        <f t="shared" si="52"/>
        <v>620.0463500000003</v>
      </c>
      <c r="O26" s="42">
        <f t="shared" si="52"/>
        <v>682.05098500000042</v>
      </c>
      <c r="P26" s="42">
        <f t="shared" si="52"/>
        <v>750.2560835000005</v>
      </c>
      <c r="Q26" s="42">
        <f t="shared" si="52"/>
        <v>825.28169185000058</v>
      </c>
      <c r="R26" s="42">
        <f t="shared" si="52"/>
        <v>907.80986103500072</v>
      </c>
      <c r="S26" s="42">
        <f t="shared" si="52"/>
        <v>998.59084713850086</v>
      </c>
      <c r="T26" s="42"/>
      <c r="U26" s="42">
        <f t="shared" ref="U26:AD30" si="53">(AR26*$U$4)/12</f>
        <v>369.51249999999999</v>
      </c>
      <c r="V26" s="42">
        <f t="shared" si="53"/>
        <v>378.75031249999989</v>
      </c>
      <c r="W26" s="42">
        <f t="shared" si="53"/>
        <v>388.21907031249992</v>
      </c>
      <c r="X26" s="42">
        <f t="shared" si="53"/>
        <v>397.92454707031237</v>
      </c>
      <c r="Y26" s="42">
        <f t="shared" si="53"/>
        <v>407.87266074707009</v>
      </c>
      <c r="Z26" s="42">
        <f t="shared" si="53"/>
        <v>418.0694772657468</v>
      </c>
      <c r="AA26" s="42">
        <f t="shared" si="53"/>
        <v>428.52121419739041</v>
      </c>
      <c r="AB26" s="42">
        <f t="shared" si="53"/>
        <v>439.23424455232515</v>
      </c>
      <c r="AC26" s="42">
        <f t="shared" si="53"/>
        <v>450.21510066613331</v>
      </c>
      <c r="AD26" s="42">
        <f t="shared" si="53"/>
        <v>461.47047818278656</v>
      </c>
      <c r="AE26" s="42"/>
      <c r="AF26" s="42"/>
      <c r="AG26" s="42">
        <f>J26-U26</f>
        <v>53.987500000000068</v>
      </c>
      <c r="AH26" s="42">
        <f t="shared" ref="AH26:AH30" si="54">K26-V26</f>
        <v>87.099687500000186</v>
      </c>
      <c r="AI26" s="42">
        <f t="shared" ref="AI26:AI30" si="55">L26-W26</f>
        <v>124.21592968750025</v>
      </c>
      <c r="AJ26" s="42">
        <f t="shared" ref="AJ26:AJ30" si="56">M26-X26</f>
        <v>165.75395292968784</v>
      </c>
      <c r="AK26" s="42">
        <f t="shared" ref="AK26:AK30" si="57">N26-Y26</f>
        <v>212.17368925293022</v>
      </c>
      <c r="AL26" s="42">
        <f t="shared" ref="AL26:AL30" si="58">O26-Z26</f>
        <v>263.98150773425363</v>
      </c>
      <c r="AM26" s="42">
        <f t="shared" ref="AM26:AM30" si="59">P26-AA26</f>
        <v>321.73486930261009</v>
      </c>
      <c r="AN26" s="42">
        <f t="shared" ref="AN26:AN30" si="60">Q26-AB26</f>
        <v>386.04744729767543</v>
      </c>
      <c r="AO26" s="42">
        <f t="shared" ref="AO26:AO30" si="61">R26-AC26</f>
        <v>457.59476036886741</v>
      </c>
      <c r="AP26" s="42">
        <f t="shared" ref="AP26:AP30" si="62">S26-AD26</f>
        <v>537.1203689557143</v>
      </c>
      <c r="AQ26" s="42"/>
      <c r="AR26" s="42">
        <f>B26*$AR$3</f>
        <v>14780.499999999998</v>
      </c>
      <c r="AS26" s="42">
        <f t="shared" ref="AS26:BA26" si="63">AR26*$AR$3</f>
        <v>15150.012499999997</v>
      </c>
      <c r="AT26" s="42">
        <f t="shared" si="63"/>
        <v>15528.762812499996</v>
      </c>
      <c r="AU26" s="42">
        <f t="shared" si="63"/>
        <v>15916.981882812493</v>
      </c>
      <c r="AV26" s="42">
        <f t="shared" si="63"/>
        <v>16314.906429882805</v>
      </c>
      <c r="AW26" s="42">
        <f t="shared" si="63"/>
        <v>16722.779090629872</v>
      </c>
      <c r="AX26" s="42">
        <f t="shared" si="63"/>
        <v>17140.848567895617</v>
      </c>
      <c r="AY26" s="42">
        <f t="shared" si="63"/>
        <v>17569.369782093007</v>
      </c>
      <c r="AZ26" s="42">
        <f t="shared" si="63"/>
        <v>18008.604026645331</v>
      </c>
      <c r="BA26" s="42">
        <f t="shared" si="63"/>
        <v>18458.819127311464</v>
      </c>
    </row>
    <row r="27" spans="1:53" ht="17.25" customHeight="1" x14ac:dyDescent="0.25">
      <c r="A27" s="46"/>
      <c r="B27" s="3">
        <f>'HUD Income'!$B$17</f>
        <v>21630</v>
      </c>
      <c r="C27" s="1">
        <v>0.3</v>
      </c>
      <c r="D27" s="3">
        <f>'HUD Income'!$L$17</f>
        <v>540.75</v>
      </c>
      <c r="E27" s="3">
        <f t="shared" si="49"/>
        <v>540.75</v>
      </c>
      <c r="F27" s="3">
        <f>Rents!$E$6</f>
        <v>385</v>
      </c>
      <c r="G27" s="3">
        <f t="shared" si="50"/>
        <v>-155.75</v>
      </c>
      <c r="H27" s="17" t="str">
        <f t="shared" si="51"/>
        <v>N/A</v>
      </c>
      <c r="I27" s="11"/>
      <c r="J27" s="42">
        <f t="shared" ref="J27:J30" si="64">$F27*1.1</f>
        <v>423.50000000000006</v>
      </c>
      <c r="K27" s="42">
        <f t="shared" ref="K27:S27" si="65">J27*1.1</f>
        <v>465.85000000000008</v>
      </c>
      <c r="L27" s="42">
        <f t="shared" si="65"/>
        <v>512.43500000000017</v>
      </c>
      <c r="M27" s="42">
        <f t="shared" si="65"/>
        <v>563.67850000000021</v>
      </c>
      <c r="N27" s="42">
        <f t="shared" si="65"/>
        <v>620.0463500000003</v>
      </c>
      <c r="O27" s="42">
        <f t="shared" si="65"/>
        <v>682.05098500000042</v>
      </c>
      <c r="P27" s="42">
        <f t="shared" si="65"/>
        <v>750.2560835000005</v>
      </c>
      <c r="Q27" s="42">
        <f t="shared" si="65"/>
        <v>825.28169185000058</v>
      </c>
      <c r="R27" s="42">
        <f t="shared" si="65"/>
        <v>907.80986103500072</v>
      </c>
      <c r="S27" s="42">
        <f t="shared" si="65"/>
        <v>998.59084713850086</v>
      </c>
      <c r="T27" s="42"/>
      <c r="U27" s="42">
        <f t="shared" si="53"/>
        <v>554.26874999999984</v>
      </c>
      <c r="V27" s="42">
        <f t="shared" si="53"/>
        <v>568.12546874999987</v>
      </c>
      <c r="W27" s="42">
        <f t="shared" si="53"/>
        <v>582.32860546874974</v>
      </c>
      <c r="X27" s="42">
        <f t="shared" si="53"/>
        <v>596.88682060546853</v>
      </c>
      <c r="Y27" s="42">
        <f t="shared" si="53"/>
        <v>611.80899112060513</v>
      </c>
      <c r="Z27" s="42">
        <f t="shared" si="53"/>
        <v>627.10421589862028</v>
      </c>
      <c r="AA27" s="42">
        <f t="shared" si="53"/>
        <v>642.7818212960857</v>
      </c>
      <c r="AB27" s="42">
        <f t="shared" si="53"/>
        <v>658.85136682848781</v>
      </c>
      <c r="AC27" s="42">
        <f t="shared" si="53"/>
        <v>675.32265099919994</v>
      </c>
      <c r="AD27" s="42">
        <f t="shared" si="53"/>
        <v>692.20571727417985</v>
      </c>
      <c r="AE27" s="42"/>
      <c r="AF27" s="42"/>
      <c r="AG27" s="42">
        <f t="shared" ref="AG27:AG30" si="66">J27-U27</f>
        <v>-130.76874999999978</v>
      </c>
      <c r="AH27" s="42">
        <f t="shared" si="54"/>
        <v>-102.27546874999979</v>
      </c>
      <c r="AI27" s="42">
        <f t="shared" si="55"/>
        <v>-69.89360546874957</v>
      </c>
      <c r="AJ27" s="42">
        <f t="shared" si="56"/>
        <v>-33.208320605468316</v>
      </c>
      <c r="AK27" s="42">
        <f t="shared" si="57"/>
        <v>8.237358879395174</v>
      </c>
      <c r="AL27" s="42">
        <f t="shared" si="58"/>
        <v>54.946769101380141</v>
      </c>
      <c r="AM27" s="42">
        <f t="shared" si="59"/>
        <v>107.4742622039148</v>
      </c>
      <c r="AN27" s="42">
        <f t="shared" si="60"/>
        <v>166.43032502151277</v>
      </c>
      <c r="AO27" s="42">
        <f t="shared" si="61"/>
        <v>232.48721003580079</v>
      </c>
      <c r="AP27" s="42">
        <f t="shared" si="62"/>
        <v>306.38512986432102</v>
      </c>
      <c r="AQ27" s="42"/>
      <c r="AR27" s="42">
        <f>B27*$AR$3</f>
        <v>22170.749999999996</v>
      </c>
      <c r="AS27" s="42">
        <f t="shared" ref="AS27:BA27" si="67">AR27*$AR$3</f>
        <v>22725.018749999996</v>
      </c>
      <c r="AT27" s="42">
        <f t="shared" si="67"/>
        <v>23293.144218749992</v>
      </c>
      <c r="AU27" s="42">
        <f t="shared" si="67"/>
        <v>23875.472824218741</v>
      </c>
      <c r="AV27" s="42">
        <f t="shared" si="67"/>
        <v>24472.359644824206</v>
      </c>
      <c r="AW27" s="42">
        <f t="shared" si="67"/>
        <v>25084.16863594481</v>
      </c>
      <c r="AX27" s="42">
        <f t="shared" si="67"/>
        <v>25711.272851843427</v>
      </c>
      <c r="AY27" s="42">
        <f t="shared" si="67"/>
        <v>26354.054673139512</v>
      </c>
      <c r="AZ27" s="42">
        <f t="shared" si="67"/>
        <v>27012.906039967998</v>
      </c>
      <c r="BA27" s="42">
        <f t="shared" si="67"/>
        <v>27688.228690967197</v>
      </c>
    </row>
    <row r="28" spans="1:53" ht="17.25" customHeight="1" x14ac:dyDescent="0.25">
      <c r="A28" s="46"/>
      <c r="B28" s="3">
        <f>'HUD Income'!$B$21</f>
        <v>28840</v>
      </c>
      <c r="C28" s="1">
        <v>0.4</v>
      </c>
      <c r="D28" s="3">
        <f>'HUD Income'!$L$21</f>
        <v>721</v>
      </c>
      <c r="E28" s="3">
        <f t="shared" si="49"/>
        <v>721</v>
      </c>
      <c r="F28" s="3">
        <f>Rents!$E$6</f>
        <v>385</v>
      </c>
      <c r="G28" s="3">
        <f t="shared" si="50"/>
        <v>-336</v>
      </c>
      <c r="H28" s="17" t="str">
        <f t="shared" si="51"/>
        <v>N/A</v>
      </c>
      <c r="I28" s="11"/>
      <c r="J28" s="42">
        <f t="shared" si="64"/>
        <v>423.50000000000006</v>
      </c>
      <c r="K28" s="42">
        <f t="shared" ref="K28:S28" si="68">J28*1.1</f>
        <v>465.85000000000008</v>
      </c>
      <c r="L28" s="42">
        <f t="shared" si="68"/>
        <v>512.43500000000017</v>
      </c>
      <c r="M28" s="42">
        <f t="shared" si="68"/>
        <v>563.67850000000021</v>
      </c>
      <c r="N28" s="42">
        <f t="shared" si="68"/>
        <v>620.0463500000003</v>
      </c>
      <c r="O28" s="42">
        <f t="shared" si="68"/>
        <v>682.05098500000042</v>
      </c>
      <c r="P28" s="42">
        <f t="shared" si="68"/>
        <v>750.2560835000005</v>
      </c>
      <c r="Q28" s="42">
        <f t="shared" si="68"/>
        <v>825.28169185000058</v>
      </c>
      <c r="R28" s="42">
        <f t="shared" si="68"/>
        <v>907.80986103500072</v>
      </c>
      <c r="S28" s="42">
        <f t="shared" si="68"/>
        <v>998.59084713850086</v>
      </c>
      <c r="T28" s="42"/>
      <c r="U28" s="42">
        <f t="shared" si="53"/>
        <v>739.02499999999998</v>
      </c>
      <c r="V28" s="42">
        <f t="shared" si="53"/>
        <v>757.50062499999979</v>
      </c>
      <c r="W28" s="42">
        <f t="shared" si="53"/>
        <v>776.43814062499985</v>
      </c>
      <c r="X28" s="42">
        <f t="shared" si="53"/>
        <v>795.84909414062474</v>
      </c>
      <c r="Y28" s="42">
        <f t="shared" si="53"/>
        <v>815.74532149414017</v>
      </c>
      <c r="Z28" s="42">
        <f t="shared" si="53"/>
        <v>836.1389545314936</v>
      </c>
      <c r="AA28" s="42">
        <f t="shared" si="53"/>
        <v>857.04242839478081</v>
      </c>
      <c r="AB28" s="42">
        <f t="shared" si="53"/>
        <v>878.4684891046503</v>
      </c>
      <c r="AC28" s="42">
        <f t="shared" si="53"/>
        <v>900.43020133226662</v>
      </c>
      <c r="AD28" s="42">
        <f t="shared" si="53"/>
        <v>922.94095636557313</v>
      </c>
      <c r="AE28" s="42"/>
      <c r="AF28" s="42"/>
      <c r="AG28" s="42">
        <f t="shared" si="66"/>
        <v>-315.52499999999992</v>
      </c>
      <c r="AH28" s="42">
        <f t="shared" si="54"/>
        <v>-291.65062499999971</v>
      </c>
      <c r="AI28" s="42">
        <f t="shared" si="55"/>
        <v>-264.00314062499967</v>
      </c>
      <c r="AJ28" s="42">
        <f t="shared" si="56"/>
        <v>-232.17059414062453</v>
      </c>
      <c r="AK28" s="42">
        <f t="shared" si="57"/>
        <v>-195.69897149413987</v>
      </c>
      <c r="AL28" s="42">
        <f t="shared" si="58"/>
        <v>-154.08796953149317</v>
      </c>
      <c r="AM28" s="42">
        <f t="shared" si="59"/>
        <v>-106.78634489478031</v>
      </c>
      <c r="AN28" s="42">
        <f t="shared" si="60"/>
        <v>-53.186797254649719</v>
      </c>
      <c r="AO28" s="42">
        <f t="shared" si="61"/>
        <v>7.3796597027341022</v>
      </c>
      <c r="AP28" s="42">
        <f t="shared" si="62"/>
        <v>75.649890772927733</v>
      </c>
      <c r="AQ28" s="42"/>
      <c r="AR28" s="42">
        <f>B28*$AR$3</f>
        <v>29560.999999999996</v>
      </c>
      <c r="AS28" s="42">
        <f t="shared" ref="AS28:BA28" si="69">AR28*$AR$3</f>
        <v>30300.024999999994</v>
      </c>
      <c r="AT28" s="42">
        <f t="shared" si="69"/>
        <v>31057.525624999991</v>
      </c>
      <c r="AU28" s="42">
        <f t="shared" si="69"/>
        <v>31833.963765624987</v>
      </c>
      <c r="AV28" s="42">
        <f t="shared" si="69"/>
        <v>32629.81285976561</v>
      </c>
      <c r="AW28" s="42">
        <f t="shared" si="69"/>
        <v>33445.558181259745</v>
      </c>
      <c r="AX28" s="42">
        <f t="shared" si="69"/>
        <v>34281.697135791233</v>
      </c>
      <c r="AY28" s="42">
        <f t="shared" si="69"/>
        <v>35138.739564186013</v>
      </c>
      <c r="AZ28" s="42">
        <f t="shared" si="69"/>
        <v>36017.208053290662</v>
      </c>
      <c r="BA28" s="42">
        <f t="shared" si="69"/>
        <v>36917.638254622929</v>
      </c>
    </row>
    <row r="29" spans="1:53" ht="17.25" customHeight="1" x14ac:dyDescent="0.25">
      <c r="A29" s="46"/>
      <c r="B29" s="3">
        <f>'HUD Income'!$B$25</f>
        <v>36050</v>
      </c>
      <c r="C29" s="1">
        <v>0.5</v>
      </c>
      <c r="D29" s="3">
        <f>'HUD Income'!$L$25</f>
        <v>901.25</v>
      </c>
      <c r="E29" s="3">
        <f t="shared" si="49"/>
        <v>901.25</v>
      </c>
      <c r="F29" s="3">
        <f>Rents!$E$6</f>
        <v>385</v>
      </c>
      <c r="G29" s="3">
        <f t="shared" si="50"/>
        <v>-516.25</v>
      </c>
      <c r="H29" s="17" t="str">
        <f t="shared" si="51"/>
        <v>N/A</v>
      </c>
      <c r="I29" s="11"/>
      <c r="J29" s="42">
        <f t="shared" si="64"/>
        <v>423.50000000000006</v>
      </c>
      <c r="K29" s="42">
        <f t="shared" ref="K29:S29" si="70">J29*1.1</f>
        <v>465.85000000000008</v>
      </c>
      <c r="L29" s="42">
        <f t="shared" si="70"/>
        <v>512.43500000000017</v>
      </c>
      <c r="M29" s="42">
        <f t="shared" si="70"/>
        <v>563.67850000000021</v>
      </c>
      <c r="N29" s="42">
        <f t="shared" si="70"/>
        <v>620.0463500000003</v>
      </c>
      <c r="O29" s="42">
        <f t="shared" si="70"/>
        <v>682.05098500000042</v>
      </c>
      <c r="P29" s="42">
        <f t="shared" si="70"/>
        <v>750.2560835000005</v>
      </c>
      <c r="Q29" s="42">
        <f t="shared" si="70"/>
        <v>825.28169185000058</v>
      </c>
      <c r="R29" s="42">
        <f t="shared" si="70"/>
        <v>907.80986103500072</v>
      </c>
      <c r="S29" s="42">
        <f t="shared" si="70"/>
        <v>998.59084713850086</v>
      </c>
      <c r="T29" s="42"/>
      <c r="U29" s="42">
        <f t="shared" si="53"/>
        <v>923.78125</v>
      </c>
      <c r="V29" s="42">
        <f t="shared" si="53"/>
        <v>946.87578124999993</v>
      </c>
      <c r="W29" s="42">
        <f t="shared" si="53"/>
        <v>970.54767578124984</v>
      </c>
      <c r="X29" s="42">
        <f t="shared" si="53"/>
        <v>994.81136767578107</v>
      </c>
      <c r="Y29" s="42">
        <f t="shared" si="53"/>
        <v>1019.6816518676754</v>
      </c>
      <c r="Z29" s="42">
        <f t="shared" si="53"/>
        <v>1045.1736931643673</v>
      </c>
      <c r="AA29" s="42">
        <f t="shared" si="53"/>
        <v>1071.3030354934763</v>
      </c>
      <c r="AB29" s="42">
        <f t="shared" si="53"/>
        <v>1098.0856113808131</v>
      </c>
      <c r="AC29" s="42">
        <f t="shared" si="53"/>
        <v>1125.5377516653334</v>
      </c>
      <c r="AD29" s="42">
        <f t="shared" si="53"/>
        <v>1153.6761954569668</v>
      </c>
      <c r="AE29" s="42"/>
      <c r="AF29" s="42"/>
      <c r="AG29" s="42">
        <f t="shared" si="66"/>
        <v>-500.28124999999994</v>
      </c>
      <c r="AH29" s="42">
        <f t="shared" si="54"/>
        <v>-481.02578124999985</v>
      </c>
      <c r="AI29" s="42">
        <f t="shared" si="55"/>
        <v>-458.11267578124966</v>
      </c>
      <c r="AJ29" s="42">
        <f t="shared" si="56"/>
        <v>-431.13286767578086</v>
      </c>
      <c r="AK29" s="42">
        <f t="shared" si="57"/>
        <v>-399.63530186767514</v>
      </c>
      <c r="AL29" s="42">
        <f t="shared" si="58"/>
        <v>-363.12270816436683</v>
      </c>
      <c r="AM29" s="42">
        <f t="shared" si="59"/>
        <v>-321.04695199347577</v>
      </c>
      <c r="AN29" s="42">
        <f t="shared" si="60"/>
        <v>-272.80391953081255</v>
      </c>
      <c r="AO29" s="42">
        <f t="shared" si="61"/>
        <v>-217.72789063033269</v>
      </c>
      <c r="AP29" s="42">
        <f t="shared" si="62"/>
        <v>-155.08534831846589</v>
      </c>
      <c r="AQ29" s="42"/>
      <c r="AR29" s="42">
        <f>B29*$AR$3</f>
        <v>36951.25</v>
      </c>
      <c r="AS29" s="42">
        <f t="shared" ref="AS29:BA29" si="71">AR29*$AR$3</f>
        <v>37875.03125</v>
      </c>
      <c r="AT29" s="42">
        <f t="shared" si="71"/>
        <v>38821.907031249997</v>
      </c>
      <c r="AU29" s="42">
        <f t="shared" si="71"/>
        <v>39792.45470703124</v>
      </c>
      <c r="AV29" s="42">
        <f t="shared" si="71"/>
        <v>40787.266074707019</v>
      </c>
      <c r="AW29" s="42">
        <f t="shared" si="71"/>
        <v>41806.94772657469</v>
      </c>
      <c r="AX29" s="42">
        <f t="shared" si="71"/>
        <v>42852.121419739051</v>
      </c>
      <c r="AY29" s="42">
        <f t="shared" si="71"/>
        <v>43923.424455232525</v>
      </c>
      <c r="AZ29" s="42">
        <f t="shared" si="71"/>
        <v>45021.510066613337</v>
      </c>
      <c r="BA29" s="42">
        <f t="shared" si="71"/>
        <v>46147.047818278668</v>
      </c>
    </row>
    <row r="30" spans="1:53" ht="17.25" customHeight="1" x14ac:dyDescent="0.25">
      <c r="A30" s="46"/>
      <c r="B30" s="3">
        <f>'HUD Income'!$B$29</f>
        <v>43260</v>
      </c>
      <c r="C30" s="1">
        <v>0.6</v>
      </c>
      <c r="D30" s="3">
        <f>'HUD Income'!$L$29</f>
        <v>1081.5</v>
      </c>
      <c r="E30" s="3">
        <f t="shared" si="49"/>
        <v>1081.5</v>
      </c>
      <c r="F30" s="3">
        <f>Rents!$E$6</f>
        <v>385</v>
      </c>
      <c r="G30" s="3">
        <f t="shared" si="50"/>
        <v>-696.5</v>
      </c>
      <c r="H30" s="17" t="str">
        <f t="shared" si="51"/>
        <v>N/A</v>
      </c>
      <c r="I30" s="11"/>
      <c r="J30" s="42">
        <f t="shared" si="64"/>
        <v>423.50000000000006</v>
      </c>
      <c r="K30" s="42">
        <f t="shared" ref="K30:S30" si="72">J30*1.1</f>
        <v>465.85000000000008</v>
      </c>
      <c r="L30" s="42">
        <f t="shared" si="72"/>
        <v>512.43500000000017</v>
      </c>
      <c r="M30" s="42">
        <f t="shared" si="72"/>
        <v>563.67850000000021</v>
      </c>
      <c r="N30" s="42">
        <f t="shared" si="72"/>
        <v>620.0463500000003</v>
      </c>
      <c r="O30" s="42">
        <f t="shared" si="72"/>
        <v>682.05098500000042</v>
      </c>
      <c r="P30" s="42">
        <f t="shared" si="72"/>
        <v>750.2560835000005</v>
      </c>
      <c r="Q30" s="42">
        <f t="shared" si="72"/>
        <v>825.28169185000058</v>
      </c>
      <c r="R30" s="42">
        <f t="shared" si="72"/>
        <v>907.80986103500072</v>
      </c>
      <c r="S30" s="42">
        <f t="shared" si="72"/>
        <v>998.59084713850086</v>
      </c>
      <c r="T30" s="42"/>
      <c r="U30" s="42">
        <f t="shared" si="53"/>
        <v>1108.5374999999997</v>
      </c>
      <c r="V30" s="42">
        <f t="shared" si="53"/>
        <v>1136.2509374999997</v>
      </c>
      <c r="W30" s="42">
        <f t="shared" si="53"/>
        <v>1164.6572109374995</v>
      </c>
      <c r="X30" s="42">
        <f t="shared" si="53"/>
        <v>1193.7736412109371</v>
      </c>
      <c r="Y30" s="42">
        <f t="shared" si="53"/>
        <v>1223.6179822412103</v>
      </c>
      <c r="Z30" s="42">
        <f t="shared" si="53"/>
        <v>1254.2084317972406</v>
      </c>
      <c r="AA30" s="42">
        <f t="shared" si="53"/>
        <v>1285.5636425921714</v>
      </c>
      <c r="AB30" s="42">
        <f t="shared" si="53"/>
        <v>1317.7027336569756</v>
      </c>
      <c r="AC30" s="42">
        <f t="shared" si="53"/>
        <v>1350.6453019983999</v>
      </c>
      <c r="AD30" s="42">
        <f t="shared" si="53"/>
        <v>1384.4114345483597</v>
      </c>
      <c r="AE30" s="42"/>
      <c r="AF30" s="42"/>
      <c r="AG30" s="42">
        <f t="shared" si="66"/>
        <v>-685.03749999999968</v>
      </c>
      <c r="AH30" s="42">
        <f t="shared" si="54"/>
        <v>-670.4009374999996</v>
      </c>
      <c r="AI30" s="42">
        <f t="shared" si="55"/>
        <v>-652.22221093749931</v>
      </c>
      <c r="AJ30" s="42">
        <f t="shared" si="56"/>
        <v>-630.09514121093684</v>
      </c>
      <c r="AK30" s="42">
        <f t="shared" si="57"/>
        <v>-603.57163224120995</v>
      </c>
      <c r="AL30" s="42">
        <f t="shared" si="58"/>
        <v>-572.15744679724014</v>
      </c>
      <c r="AM30" s="42">
        <f t="shared" si="59"/>
        <v>-535.30755909217089</v>
      </c>
      <c r="AN30" s="42">
        <f t="shared" si="60"/>
        <v>-492.42104180697504</v>
      </c>
      <c r="AO30" s="42">
        <f t="shared" si="61"/>
        <v>-442.83544096339915</v>
      </c>
      <c r="AP30" s="42">
        <f t="shared" si="62"/>
        <v>-385.82058740985883</v>
      </c>
      <c r="AQ30" s="42"/>
      <c r="AR30" s="42">
        <f>B30*$AR$3</f>
        <v>44341.499999999993</v>
      </c>
      <c r="AS30" s="42">
        <f t="shared" ref="AS30:BA30" si="73">AR30*$AR$3</f>
        <v>45450.037499999991</v>
      </c>
      <c r="AT30" s="42">
        <f t="shared" si="73"/>
        <v>46586.288437499985</v>
      </c>
      <c r="AU30" s="42">
        <f t="shared" si="73"/>
        <v>47750.945648437482</v>
      </c>
      <c r="AV30" s="42">
        <f t="shared" si="73"/>
        <v>48944.719289648412</v>
      </c>
      <c r="AW30" s="42">
        <f t="shared" si="73"/>
        <v>50168.337271889621</v>
      </c>
      <c r="AX30" s="42">
        <f t="shared" si="73"/>
        <v>51422.545703686854</v>
      </c>
      <c r="AY30" s="42">
        <f t="shared" si="73"/>
        <v>52708.109346279023</v>
      </c>
      <c r="AZ30" s="42">
        <f t="shared" si="73"/>
        <v>54025.812079935997</v>
      </c>
      <c r="BA30" s="42">
        <f t="shared" si="73"/>
        <v>55376.457381934393</v>
      </c>
    </row>
    <row r="31" spans="1:53" ht="17.25" customHeight="1" x14ac:dyDescent="0.25">
      <c r="A31" s="46"/>
      <c r="B31" s="3"/>
      <c r="C31" s="1"/>
      <c r="D31" s="3"/>
      <c r="E31" s="3"/>
      <c r="F31" s="3"/>
      <c r="G31" s="3"/>
      <c r="H31" s="17"/>
      <c r="I31" s="11"/>
    </row>
    <row r="32" spans="1:53" ht="17.25" customHeight="1" x14ac:dyDescent="0.25">
      <c r="A32" s="46"/>
      <c r="B32" s="3"/>
      <c r="C32" s="1"/>
      <c r="D32" s="3"/>
      <c r="E32" s="3"/>
      <c r="F32" s="3"/>
      <c r="G32" s="3"/>
      <c r="H32" s="17"/>
      <c r="I32" s="11"/>
    </row>
    <row r="33" spans="1:53" ht="17.25" customHeight="1" x14ac:dyDescent="0.25">
      <c r="A33" s="46"/>
      <c r="B33" s="3"/>
      <c r="C33" s="1"/>
      <c r="D33" s="3"/>
      <c r="E33" s="3"/>
      <c r="F33" s="3"/>
      <c r="G33" s="3"/>
      <c r="H33" s="17"/>
    </row>
    <row r="34" spans="1:53" ht="17.25" customHeight="1" x14ac:dyDescent="0.25">
      <c r="B34" s="19" t="s">
        <v>60</v>
      </c>
    </row>
    <row r="35" spans="1:53" s="19" customFormat="1" ht="17.25" customHeight="1" x14ac:dyDescent="0.25">
      <c r="B35" s="20" t="s">
        <v>0</v>
      </c>
      <c r="C35" s="20" t="s">
        <v>1</v>
      </c>
      <c r="D35" s="20" t="s">
        <v>3</v>
      </c>
      <c r="E35" s="20" t="s">
        <v>39</v>
      </c>
      <c r="F35" s="20" t="s">
        <v>2</v>
      </c>
      <c r="G35" s="20" t="s">
        <v>58</v>
      </c>
      <c r="H35" s="21" t="s">
        <v>38</v>
      </c>
      <c r="J35" s="30" t="s">
        <v>114</v>
      </c>
      <c r="K35" s="30" t="s">
        <v>104</v>
      </c>
      <c r="L35" s="30" t="s">
        <v>105</v>
      </c>
      <c r="M35" s="30" t="s">
        <v>106</v>
      </c>
      <c r="N35" s="30" t="s">
        <v>107</v>
      </c>
      <c r="O35" s="30" t="s">
        <v>108</v>
      </c>
      <c r="P35" s="30" t="s">
        <v>109</v>
      </c>
      <c r="Q35" s="30" t="s">
        <v>110</v>
      </c>
      <c r="R35" s="30" t="s">
        <v>111</v>
      </c>
      <c r="S35" s="30" t="s">
        <v>112</v>
      </c>
      <c r="U35" s="30" t="s">
        <v>114</v>
      </c>
      <c r="V35" s="30" t="s">
        <v>104</v>
      </c>
      <c r="W35" s="30" t="s">
        <v>105</v>
      </c>
      <c r="X35" s="30" t="s">
        <v>106</v>
      </c>
      <c r="Y35" s="30" t="s">
        <v>107</v>
      </c>
      <c r="Z35" s="30" t="s">
        <v>108</v>
      </c>
      <c r="AA35" s="30" t="s">
        <v>109</v>
      </c>
      <c r="AB35" s="30" t="s">
        <v>110</v>
      </c>
      <c r="AC35" s="30" t="s">
        <v>111</v>
      </c>
      <c r="AD35" s="30" t="s">
        <v>112</v>
      </c>
      <c r="AG35" s="30" t="s">
        <v>114</v>
      </c>
      <c r="AH35" s="30" t="s">
        <v>104</v>
      </c>
      <c r="AI35" s="30" t="s">
        <v>105</v>
      </c>
      <c r="AJ35" s="30" t="s">
        <v>106</v>
      </c>
      <c r="AK35" s="30" t="s">
        <v>107</v>
      </c>
      <c r="AL35" s="30" t="s">
        <v>108</v>
      </c>
      <c r="AM35" s="30" t="s">
        <v>109</v>
      </c>
      <c r="AN35" s="30" t="s">
        <v>110</v>
      </c>
      <c r="AO35" s="30" t="s">
        <v>111</v>
      </c>
      <c r="AP35" s="30" t="s">
        <v>112</v>
      </c>
      <c r="AR35" s="30" t="s">
        <v>114</v>
      </c>
      <c r="AS35" s="30" t="s">
        <v>104</v>
      </c>
      <c r="AT35" s="30" t="s">
        <v>105</v>
      </c>
      <c r="AU35" s="30" t="s">
        <v>106</v>
      </c>
      <c r="AV35" s="30" t="s">
        <v>107</v>
      </c>
      <c r="AW35" s="30" t="s">
        <v>108</v>
      </c>
      <c r="AX35" s="30" t="s">
        <v>109</v>
      </c>
      <c r="AY35" s="30" t="s">
        <v>110</v>
      </c>
      <c r="AZ35" s="30" t="s">
        <v>111</v>
      </c>
      <c r="BA35" s="30" t="s">
        <v>112</v>
      </c>
    </row>
    <row r="36" spans="1:53" ht="17.25" customHeight="1" x14ac:dyDescent="0.25">
      <c r="A36" s="46" t="s">
        <v>34</v>
      </c>
      <c r="B36" s="3">
        <f>'HUD Income'!$C$13</f>
        <v>16480</v>
      </c>
      <c r="C36" s="1">
        <v>0.2</v>
      </c>
      <c r="D36" s="3">
        <f>'HUD Income'!$M$17</f>
        <v>617.5</v>
      </c>
      <c r="E36" s="3">
        <f t="shared" ref="E36:E40" si="74">B36*0.3/12</f>
        <v>412</v>
      </c>
      <c r="F36" s="3">
        <f>Rents!$E$6</f>
        <v>385</v>
      </c>
      <c r="G36" s="3">
        <f t="shared" ref="G36:G40" si="75">F36-E36</f>
        <v>-27</v>
      </c>
      <c r="H36" s="17" t="str">
        <f t="shared" ref="H36:H40" si="76">IF(G36&gt;0,G36,"N/A")</f>
        <v>N/A</v>
      </c>
      <c r="J36" s="42">
        <f>$F36*1.1</f>
        <v>423.50000000000006</v>
      </c>
      <c r="K36" s="42">
        <f>J36*1.1</f>
        <v>465.85000000000008</v>
      </c>
      <c r="L36" s="42">
        <f t="shared" ref="L36:S36" si="77">K36*1.1</f>
        <v>512.43500000000017</v>
      </c>
      <c r="M36" s="42">
        <f t="shared" si="77"/>
        <v>563.67850000000021</v>
      </c>
      <c r="N36" s="42">
        <f t="shared" si="77"/>
        <v>620.0463500000003</v>
      </c>
      <c r="O36" s="42">
        <f t="shared" si="77"/>
        <v>682.05098500000042</v>
      </c>
      <c r="P36" s="42">
        <f t="shared" si="77"/>
        <v>750.2560835000005</v>
      </c>
      <c r="Q36" s="42">
        <f t="shared" si="77"/>
        <v>825.28169185000058</v>
      </c>
      <c r="R36" s="42">
        <f t="shared" si="77"/>
        <v>907.80986103500072</v>
      </c>
      <c r="S36" s="42">
        <f t="shared" si="77"/>
        <v>998.59084713850086</v>
      </c>
      <c r="T36" s="42"/>
      <c r="U36" s="42">
        <f t="shared" ref="U36:AD40" si="78">(AR36*$U$4)/12</f>
        <v>422.29999999999995</v>
      </c>
      <c r="V36" s="42">
        <f t="shared" si="78"/>
        <v>432.85750000000002</v>
      </c>
      <c r="W36" s="42">
        <f t="shared" si="78"/>
        <v>443.6789374999999</v>
      </c>
      <c r="X36" s="42">
        <f t="shared" si="78"/>
        <v>454.77091093749982</v>
      </c>
      <c r="Y36" s="42">
        <f t="shared" si="78"/>
        <v>466.14018371093738</v>
      </c>
      <c r="Z36" s="42">
        <f t="shared" si="78"/>
        <v>477.79368830371072</v>
      </c>
      <c r="AA36" s="42">
        <f t="shared" si="78"/>
        <v>489.73853051130345</v>
      </c>
      <c r="AB36" s="42">
        <f t="shared" si="78"/>
        <v>501.98199377408599</v>
      </c>
      <c r="AC36" s="42">
        <f t="shared" si="78"/>
        <v>514.53154361843804</v>
      </c>
      <c r="AD36" s="42">
        <f t="shared" si="78"/>
        <v>527.39483220889895</v>
      </c>
      <c r="AE36" s="42"/>
      <c r="AF36" s="42"/>
      <c r="AG36" s="42">
        <f>J36-U36</f>
        <v>1.2000000000001023</v>
      </c>
      <c r="AH36" s="42">
        <f t="shared" ref="AH36:AH40" si="79">K36-V36</f>
        <v>32.992500000000064</v>
      </c>
      <c r="AI36" s="42">
        <f t="shared" ref="AI36:AI40" si="80">L36-W36</f>
        <v>68.756062500000269</v>
      </c>
      <c r="AJ36" s="42">
        <f t="shared" ref="AJ36:AJ40" si="81">M36-X36</f>
        <v>108.90758906250039</v>
      </c>
      <c r="AK36" s="42">
        <f t="shared" ref="AK36:AK40" si="82">N36-Y36</f>
        <v>153.90616628906292</v>
      </c>
      <c r="AL36" s="42">
        <f t="shared" ref="AL36:AL40" si="83">O36-Z36</f>
        <v>204.2572966962897</v>
      </c>
      <c r="AM36" s="42">
        <f t="shared" ref="AM36:AM40" si="84">P36-AA36</f>
        <v>260.51755298869705</v>
      </c>
      <c r="AN36" s="42">
        <f t="shared" ref="AN36:AN40" si="85">Q36-AB36</f>
        <v>323.29969807591459</v>
      </c>
      <c r="AO36" s="42">
        <f t="shared" ref="AO36:AO40" si="86">R36-AC36</f>
        <v>393.27831741656269</v>
      </c>
      <c r="AP36" s="42">
        <f t="shared" ref="AP36:AP40" si="87">S36-AD36</f>
        <v>471.19601492960192</v>
      </c>
      <c r="AQ36" s="42"/>
      <c r="AR36" s="42">
        <f>B36*$AR$3</f>
        <v>16892</v>
      </c>
      <c r="AS36" s="42">
        <f t="shared" ref="AS36:BA36" si="88">AR36*$AR$3</f>
        <v>17314.3</v>
      </c>
      <c r="AT36" s="42">
        <f t="shared" si="88"/>
        <v>17747.157499999998</v>
      </c>
      <c r="AU36" s="42">
        <f t="shared" si="88"/>
        <v>18190.836437499995</v>
      </c>
      <c r="AV36" s="42">
        <f t="shared" si="88"/>
        <v>18645.607348437494</v>
      </c>
      <c r="AW36" s="42">
        <f t="shared" si="88"/>
        <v>19111.747532148431</v>
      </c>
      <c r="AX36" s="42">
        <f t="shared" si="88"/>
        <v>19589.541220452138</v>
      </c>
      <c r="AY36" s="42">
        <f t="shared" si="88"/>
        <v>20079.27975096344</v>
      </c>
      <c r="AZ36" s="42">
        <f t="shared" si="88"/>
        <v>20581.261744737523</v>
      </c>
      <c r="BA36" s="42">
        <f t="shared" si="88"/>
        <v>21095.793288355959</v>
      </c>
    </row>
    <row r="37" spans="1:53" ht="17.25" customHeight="1" x14ac:dyDescent="0.25">
      <c r="A37" s="46"/>
      <c r="B37" s="3">
        <f>'HUD Income'!$C$17</f>
        <v>24700</v>
      </c>
      <c r="C37" s="1">
        <v>0.3</v>
      </c>
      <c r="D37" s="3">
        <f>'HUD Income'!$M$17</f>
        <v>617.5</v>
      </c>
      <c r="E37" s="3">
        <f t="shared" si="74"/>
        <v>617.5</v>
      </c>
      <c r="F37" s="3">
        <f>Rents!$E$6</f>
        <v>385</v>
      </c>
      <c r="G37" s="3">
        <f t="shared" si="75"/>
        <v>-232.5</v>
      </c>
      <c r="H37" s="17" t="str">
        <f t="shared" si="76"/>
        <v>N/A</v>
      </c>
      <c r="J37" s="42">
        <f t="shared" ref="J37:J40" si="89">$F37*1.1</f>
        <v>423.50000000000006</v>
      </c>
      <c r="K37" s="42">
        <f t="shared" ref="K37:S37" si="90">J37*1.1</f>
        <v>465.85000000000008</v>
      </c>
      <c r="L37" s="42">
        <f t="shared" si="90"/>
        <v>512.43500000000017</v>
      </c>
      <c r="M37" s="42">
        <f t="shared" si="90"/>
        <v>563.67850000000021</v>
      </c>
      <c r="N37" s="42">
        <f t="shared" si="90"/>
        <v>620.0463500000003</v>
      </c>
      <c r="O37" s="42">
        <f t="shared" si="90"/>
        <v>682.05098500000042</v>
      </c>
      <c r="P37" s="42">
        <f t="shared" si="90"/>
        <v>750.2560835000005</v>
      </c>
      <c r="Q37" s="42">
        <f t="shared" si="90"/>
        <v>825.28169185000058</v>
      </c>
      <c r="R37" s="42">
        <f t="shared" si="90"/>
        <v>907.80986103500072</v>
      </c>
      <c r="S37" s="42">
        <f t="shared" si="90"/>
        <v>998.59084713850086</v>
      </c>
      <c r="T37" s="42"/>
      <c r="U37" s="42">
        <f t="shared" si="78"/>
        <v>632.93749999999989</v>
      </c>
      <c r="V37" s="42">
        <f t="shared" si="78"/>
        <v>648.76093749999984</v>
      </c>
      <c r="W37" s="42">
        <f t="shared" si="78"/>
        <v>664.97996093749975</v>
      </c>
      <c r="X37" s="42">
        <f t="shared" si="78"/>
        <v>681.60445996093722</v>
      </c>
      <c r="Y37" s="42">
        <f t="shared" si="78"/>
        <v>698.6445714599605</v>
      </c>
      <c r="Z37" s="42">
        <f t="shared" si="78"/>
        <v>716.11068574645958</v>
      </c>
      <c r="AA37" s="42">
        <f t="shared" si="78"/>
        <v>734.0134528901209</v>
      </c>
      <c r="AB37" s="42">
        <f t="shared" si="78"/>
        <v>752.36378921237383</v>
      </c>
      <c r="AC37" s="42">
        <f t="shared" si="78"/>
        <v>771.17288394268314</v>
      </c>
      <c r="AD37" s="42">
        <f t="shared" si="78"/>
        <v>790.45220604125007</v>
      </c>
      <c r="AE37" s="42"/>
      <c r="AF37" s="42"/>
      <c r="AG37" s="42">
        <f t="shared" ref="AG37:AG40" si="91">J37-U37</f>
        <v>-209.43749999999983</v>
      </c>
      <c r="AH37" s="42">
        <f t="shared" si="79"/>
        <v>-182.91093749999976</v>
      </c>
      <c r="AI37" s="42">
        <f t="shared" si="80"/>
        <v>-152.54496093749958</v>
      </c>
      <c r="AJ37" s="42">
        <f t="shared" si="81"/>
        <v>-117.92595996093701</v>
      </c>
      <c r="AK37" s="42">
        <f t="shared" si="82"/>
        <v>-78.5982214599602</v>
      </c>
      <c r="AL37" s="42">
        <f t="shared" si="83"/>
        <v>-34.059700746459157</v>
      </c>
      <c r="AM37" s="42">
        <f t="shared" si="84"/>
        <v>16.242630609879598</v>
      </c>
      <c r="AN37" s="42">
        <f t="shared" si="85"/>
        <v>72.917902637626753</v>
      </c>
      <c r="AO37" s="42">
        <f t="shared" si="86"/>
        <v>136.63697709231758</v>
      </c>
      <c r="AP37" s="42">
        <f t="shared" si="87"/>
        <v>208.1386410972508</v>
      </c>
      <c r="AQ37" s="42"/>
      <c r="AR37" s="42">
        <f>B37*$AR$3</f>
        <v>25317.499999999996</v>
      </c>
      <c r="AS37" s="42">
        <f t="shared" ref="AS37:BA37" si="92">AR37*$AR$3</f>
        <v>25950.437499999993</v>
      </c>
      <c r="AT37" s="42">
        <f t="shared" si="92"/>
        <v>26599.198437499992</v>
      </c>
      <c r="AU37" s="42">
        <f t="shared" si="92"/>
        <v>27264.178398437489</v>
      </c>
      <c r="AV37" s="42">
        <f t="shared" si="92"/>
        <v>27945.782858398423</v>
      </c>
      <c r="AW37" s="42">
        <f t="shared" si="92"/>
        <v>28644.42742985838</v>
      </c>
      <c r="AX37" s="42">
        <f t="shared" si="92"/>
        <v>29360.538115604839</v>
      </c>
      <c r="AY37" s="42">
        <f t="shared" si="92"/>
        <v>30094.551568494957</v>
      </c>
      <c r="AZ37" s="42">
        <f t="shared" si="92"/>
        <v>30846.915357707327</v>
      </c>
      <c r="BA37" s="42">
        <f t="shared" si="92"/>
        <v>31618.088241650006</v>
      </c>
    </row>
    <row r="38" spans="1:53" ht="17.25" customHeight="1" x14ac:dyDescent="0.25">
      <c r="A38" s="46"/>
      <c r="B38" s="3">
        <f>'HUD Income'!$C$21</f>
        <v>32960</v>
      </c>
      <c r="C38" s="1">
        <v>0.4</v>
      </c>
      <c r="D38" s="3">
        <f>'HUD Income'!$M$21</f>
        <v>824</v>
      </c>
      <c r="E38" s="3">
        <f t="shared" si="74"/>
        <v>824</v>
      </c>
      <c r="F38" s="3">
        <f>Rents!$E$6</f>
        <v>385</v>
      </c>
      <c r="G38" s="3">
        <f t="shared" si="75"/>
        <v>-439</v>
      </c>
      <c r="H38" s="17" t="str">
        <f t="shared" si="76"/>
        <v>N/A</v>
      </c>
      <c r="J38" s="42">
        <f t="shared" si="89"/>
        <v>423.50000000000006</v>
      </c>
      <c r="K38" s="42">
        <f t="shared" ref="K38:S38" si="93">J38*1.1</f>
        <v>465.85000000000008</v>
      </c>
      <c r="L38" s="42">
        <f t="shared" si="93"/>
        <v>512.43500000000017</v>
      </c>
      <c r="M38" s="42">
        <f t="shared" si="93"/>
        <v>563.67850000000021</v>
      </c>
      <c r="N38" s="42">
        <f t="shared" si="93"/>
        <v>620.0463500000003</v>
      </c>
      <c r="O38" s="42">
        <f t="shared" si="93"/>
        <v>682.05098500000042</v>
      </c>
      <c r="P38" s="42">
        <f t="shared" si="93"/>
        <v>750.2560835000005</v>
      </c>
      <c r="Q38" s="42">
        <f t="shared" si="93"/>
        <v>825.28169185000058</v>
      </c>
      <c r="R38" s="42">
        <f t="shared" si="93"/>
        <v>907.80986103500072</v>
      </c>
      <c r="S38" s="42">
        <f t="shared" si="93"/>
        <v>998.59084713850086</v>
      </c>
      <c r="T38" s="42"/>
      <c r="U38" s="42">
        <f t="shared" si="78"/>
        <v>844.59999999999991</v>
      </c>
      <c r="V38" s="42">
        <f t="shared" si="78"/>
        <v>865.71500000000003</v>
      </c>
      <c r="W38" s="42">
        <f t="shared" si="78"/>
        <v>887.35787499999981</v>
      </c>
      <c r="X38" s="42">
        <f t="shared" si="78"/>
        <v>909.54182187499964</v>
      </c>
      <c r="Y38" s="42">
        <f t="shared" si="78"/>
        <v>932.28036742187476</v>
      </c>
      <c r="Z38" s="42">
        <f t="shared" si="78"/>
        <v>955.58737660742145</v>
      </c>
      <c r="AA38" s="42">
        <f t="shared" si="78"/>
        <v>979.4770610226069</v>
      </c>
      <c r="AB38" s="42">
        <f t="shared" si="78"/>
        <v>1003.963987548172</v>
      </c>
      <c r="AC38" s="42">
        <f t="shared" si="78"/>
        <v>1029.0630872368761</v>
      </c>
      <c r="AD38" s="42">
        <f t="shared" si="78"/>
        <v>1054.7896644177979</v>
      </c>
      <c r="AE38" s="42"/>
      <c r="AF38" s="42"/>
      <c r="AG38" s="42">
        <f t="shared" si="91"/>
        <v>-421.09999999999985</v>
      </c>
      <c r="AH38" s="42">
        <f t="shared" si="79"/>
        <v>-399.86499999999995</v>
      </c>
      <c r="AI38" s="42">
        <f t="shared" si="80"/>
        <v>-374.92287499999964</v>
      </c>
      <c r="AJ38" s="42">
        <f t="shared" si="81"/>
        <v>-345.86332187499943</v>
      </c>
      <c r="AK38" s="42">
        <f t="shared" si="82"/>
        <v>-312.23401742187446</v>
      </c>
      <c r="AL38" s="42">
        <f t="shared" si="83"/>
        <v>-273.53639160742102</v>
      </c>
      <c r="AM38" s="42">
        <f t="shared" si="84"/>
        <v>-229.2209775226064</v>
      </c>
      <c r="AN38" s="42">
        <f t="shared" si="85"/>
        <v>-178.6822956981714</v>
      </c>
      <c r="AO38" s="42">
        <f t="shared" si="86"/>
        <v>-121.25322620187535</v>
      </c>
      <c r="AP38" s="42">
        <f t="shared" si="87"/>
        <v>-56.198817279297032</v>
      </c>
      <c r="AQ38" s="42"/>
      <c r="AR38" s="42">
        <f>B38*$AR$3</f>
        <v>33784</v>
      </c>
      <c r="AS38" s="42">
        <f t="shared" ref="AS38:BA38" si="94">AR38*$AR$3</f>
        <v>34628.6</v>
      </c>
      <c r="AT38" s="42">
        <f t="shared" si="94"/>
        <v>35494.314999999995</v>
      </c>
      <c r="AU38" s="42">
        <f t="shared" si="94"/>
        <v>36381.672874999989</v>
      </c>
      <c r="AV38" s="42">
        <f t="shared" si="94"/>
        <v>37291.214696874988</v>
      </c>
      <c r="AW38" s="42">
        <f t="shared" si="94"/>
        <v>38223.495064296862</v>
      </c>
      <c r="AX38" s="42">
        <f t="shared" si="94"/>
        <v>39179.082440904276</v>
      </c>
      <c r="AY38" s="42">
        <f t="shared" si="94"/>
        <v>40158.55950192688</v>
      </c>
      <c r="AZ38" s="42">
        <f t="shared" si="94"/>
        <v>41162.523489475047</v>
      </c>
      <c r="BA38" s="42">
        <f t="shared" si="94"/>
        <v>42191.586576711918</v>
      </c>
    </row>
    <row r="39" spans="1:53" ht="17.25" customHeight="1" x14ac:dyDescent="0.25">
      <c r="A39" s="46"/>
      <c r="B39" s="3">
        <f>'HUD Income'!$C$25</f>
        <v>41200</v>
      </c>
      <c r="C39" s="1">
        <v>0.5</v>
      </c>
      <c r="D39" s="3">
        <f>'HUD Income'!$M$25</f>
        <v>1030</v>
      </c>
      <c r="E39" s="3">
        <f t="shared" si="74"/>
        <v>1030</v>
      </c>
      <c r="F39" s="3">
        <f>Rents!$E$6</f>
        <v>385</v>
      </c>
      <c r="G39" s="3">
        <f t="shared" si="75"/>
        <v>-645</v>
      </c>
      <c r="H39" s="17" t="str">
        <f t="shared" si="76"/>
        <v>N/A</v>
      </c>
      <c r="J39" s="42">
        <f t="shared" si="89"/>
        <v>423.50000000000006</v>
      </c>
      <c r="K39" s="42">
        <f t="shared" ref="K39:S39" si="95">J39*1.1</f>
        <v>465.85000000000008</v>
      </c>
      <c r="L39" s="42">
        <f t="shared" si="95"/>
        <v>512.43500000000017</v>
      </c>
      <c r="M39" s="42">
        <f t="shared" si="95"/>
        <v>563.67850000000021</v>
      </c>
      <c r="N39" s="42">
        <f t="shared" si="95"/>
        <v>620.0463500000003</v>
      </c>
      <c r="O39" s="42">
        <f t="shared" si="95"/>
        <v>682.05098500000042</v>
      </c>
      <c r="P39" s="42">
        <f t="shared" si="95"/>
        <v>750.2560835000005</v>
      </c>
      <c r="Q39" s="42">
        <f t="shared" si="95"/>
        <v>825.28169185000058</v>
      </c>
      <c r="R39" s="42">
        <f t="shared" si="95"/>
        <v>907.80986103500072</v>
      </c>
      <c r="S39" s="42">
        <f t="shared" si="95"/>
        <v>998.59084713850086</v>
      </c>
      <c r="T39" s="42"/>
      <c r="U39" s="42">
        <f t="shared" si="78"/>
        <v>1055.7499999999998</v>
      </c>
      <c r="V39" s="42">
        <f t="shared" si="78"/>
        <v>1082.1437499999995</v>
      </c>
      <c r="W39" s="42">
        <f t="shared" si="78"/>
        <v>1109.1973437499994</v>
      </c>
      <c r="X39" s="42">
        <f t="shared" si="78"/>
        <v>1136.9272773437494</v>
      </c>
      <c r="Y39" s="42">
        <f t="shared" si="78"/>
        <v>1165.3504592773431</v>
      </c>
      <c r="Z39" s="42">
        <f t="shared" si="78"/>
        <v>1194.4842207592767</v>
      </c>
      <c r="AA39" s="42">
        <f t="shared" si="78"/>
        <v>1224.3463262782584</v>
      </c>
      <c r="AB39" s="42">
        <f t="shared" si="78"/>
        <v>1254.9549844352148</v>
      </c>
      <c r="AC39" s="42">
        <f t="shared" si="78"/>
        <v>1286.328859046095</v>
      </c>
      <c r="AD39" s="42">
        <f t="shared" si="78"/>
        <v>1318.4870805222472</v>
      </c>
      <c r="AE39" s="42"/>
      <c r="AF39" s="42"/>
      <c r="AG39" s="42">
        <f t="shared" si="91"/>
        <v>-632.24999999999977</v>
      </c>
      <c r="AH39" s="42">
        <f t="shared" si="79"/>
        <v>-616.29374999999936</v>
      </c>
      <c r="AI39" s="42">
        <f t="shared" si="80"/>
        <v>-596.76234374999922</v>
      </c>
      <c r="AJ39" s="42">
        <f t="shared" si="81"/>
        <v>-573.24877734374923</v>
      </c>
      <c r="AK39" s="42">
        <f t="shared" si="82"/>
        <v>-545.30410927734283</v>
      </c>
      <c r="AL39" s="42">
        <f t="shared" si="83"/>
        <v>-512.43323575927627</v>
      </c>
      <c r="AM39" s="42">
        <f t="shared" si="84"/>
        <v>-474.0902427782579</v>
      </c>
      <c r="AN39" s="42">
        <f t="shared" si="85"/>
        <v>-429.6732925852142</v>
      </c>
      <c r="AO39" s="42">
        <f t="shared" si="86"/>
        <v>-378.51899801109425</v>
      </c>
      <c r="AP39" s="42">
        <f t="shared" si="87"/>
        <v>-319.89623338374633</v>
      </c>
      <c r="AQ39" s="42"/>
      <c r="AR39" s="42">
        <f>B39*$AR$3</f>
        <v>42229.999999999993</v>
      </c>
      <c r="AS39" s="42">
        <f t="shared" ref="AS39:BA39" si="96">AR39*$AR$3</f>
        <v>43285.749999999985</v>
      </c>
      <c r="AT39" s="42">
        <f t="shared" si="96"/>
        <v>44367.893749999981</v>
      </c>
      <c r="AU39" s="42">
        <f t="shared" si="96"/>
        <v>45477.091093749979</v>
      </c>
      <c r="AV39" s="42">
        <f t="shared" si="96"/>
        <v>46614.018371093727</v>
      </c>
      <c r="AW39" s="42">
        <f t="shared" si="96"/>
        <v>47779.368830371066</v>
      </c>
      <c r="AX39" s="42">
        <f t="shared" si="96"/>
        <v>48973.85305113034</v>
      </c>
      <c r="AY39" s="42">
        <f t="shared" si="96"/>
        <v>50198.199377408593</v>
      </c>
      <c r="AZ39" s="42">
        <f t="shared" si="96"/>
        <v>51453.154361843801</v>
      </c>
      <c r="BA39" s="42">
        <f t="shared" si="96"/>
        <v>52739.483220889888</v>
      </c>
    </row>
    <row r="40" spans="1:53" ht="17.25" customHeight="1" x14ac:dyDescent="0.25">
      <c r="A40" s="46"/>
      <c r="B40" s="3">
        <f>'HUD Income'!$B$29</f>
        <v>43260</v>
      </c>
      <c r="C40" s="1">
        <v>0.6</v>
      </c>
      <c r="D40" s="3">
        <f>'HUD Income'!$M$29</f>
        <v>1236</v>
      </c>
      <c r="E40" s="3">
        <f t="shared" si="74"/>
        <v>1081.5</v>
      </c>
      <c r="F40" s="3">
        <f>Rents!$E$6</f>
        <v>385</v>
      </c>
      <c r="G40" s="3">
        <f t="shared" si="75"/>
        <v>-696.5</v>
      </c>
      <c r="H40" s="17" t="str">
        <f t="shared" si="76"/>
        <v>N/A</v>
      </c>
      <c r="J40" s="42">
        <f t="shared" si="89"/>
        <v>423.50000000000006</v>
      </c>
      <c r="K40" s="42">
        <f t="shared" ref="K40:S40" si="97">J40*1.1</f>
        <v>465.85000000000008</v>
      </c>
      <c r="L40" s="42">
        <f t="shared" si="97"/>
        <v>512.43500000000017</v>
      </c>
      <c r="M40" s="42">
        <f t="shared" si="97"/>
        <v>563.67850000000021</v>
      </c>
      <c r="N40" s="42">
        <f t="shared" si="97"/>
        <v>620.0463500000003</v>
      </c>
      <c r="O40" s="42">
        <f t="shared" si="97"/>
        <v>682.05098500000042</v>
      </c>
      <c r="P40" s="42">
        <f t="shared" si="97"/>
        <v>750.2560835000005</v>
      </c>
      <c r="Q40" s="42">
        <f t="shared" si="97"/>
        <v>825.28169185000058</v>
      </c>
      <c r="R40" s="42">
        <f t="shared" si="97"/>
        <v>907.80986103500072</v>
      </c>
      <c r="S40" s="42">
        <f t="shared" si="97"/>
        <v>998.59084713850086</v>
      </c>
      <c r="T40" s="42"/>
      <c r="U40" s="42">
        <f t="shared" si="78"/>
        <v>1108.5374999999997</v>
      </c>
      <c r="V40" s="42">
        <f t="shared" si="78"/>
        <v>1136.2509374999997</v>
      </c>
      <c r="W40" s="42">
        <f t="shared" si="78"/>
        <v>1164.6572109374995</v>
      </c>
      <c r="X40" s="42">
        <f t="shared" si="78"/>
        <v>1193.7736412109371</v>
      </c>
      <c r="Y40" s="42">
        <f t="shared" si="78"/>
        <v>1223.6179822412103</v>
      </c>
      <c r="Z40" s="42">
        <f t="shared" si="78"/>
        <v>1254.2084317972406</v>
      </c>
      <c r="AA40" s="42">
        <f t="shared" si="78"/>
        <v>1285.5636425921714</v>
      </c>
      <c r="AB40" s="42">
        <f t="shared" si="78"/>
        <v>1317.7027336569756</v>
      </c>
      <c r="AC40" s="42">
        <f t="shared" si="78"/>
        <v>1350.6453019983999</v>
      </c>
      <c r="AD40" s="42">
        <f t="shared" si="78"/>
        <v>1384.4114345483597</v>
      </c>
      <c r="AE40" s="42"/>
      <c r="AF40" s="42"/>
      <c r="AG40" s="42">
        <f t="shared" si="91"/>
        <v>-685.03749999999968</v>
      </c>
      <c r="AH40" s="42">
        <f t="shared" si="79"/>
        <v>-670.4009374999996</v>
      </c>
      <c r="AI40" s="42">
        <f t="shared" si="80"/>
        <v>-652.22221093749931</v>
      </c>
      <c r="AJ40" s="42">
        <f t="shared" si="81"/>
        <v>-630.09514121093684</v>
      </c>
      <c r="AK40" s="42">
        <f t="shared" si="82"/>
        <v>-603.57163224120995</v>
      </c>
      <c r="AL40" s="42">
        <f t="shared" si="83"/>
        <v>-572.15744679724014</v>
      </c>
      <c r="AM40" s="42">
        <f t="shared" si="84"/>
        <v>-535.30755909217089</v>
      </c>
      <c r="AN40" s="42">
        <f t="shared" si="85"/>
        <v>-492.42104180697504</v>
      </c>
      <c r="AO40" s="42">
        <f t="shared" si="86"/>
        <v>-442.83544096339915</v>
      </c>
      <c r="AP40" s="42">
        <f t="shared" si="87"/>
        <v>-385.82058740985883</v>
      </c>
      <c r="AQ40" s="42"/>
      <c r="AR40" s="42">
        <f>B40*$AR$3</f>
        <v>44341.499999999993</v>
      </c>
      <c r="AS40" s="42">
        <f t="shared" ref="AS40:BA40" si="98">AR40*$AR$3</f>
        <v>45450.037499999991</v>
      </c>
      <c r="AT40" s="42">
        <f t="shared" si="98"/>
        <v>46586.288437499985</v>
      </c>
      <c r="AU40" s="42">
        <f t="shared" si="98"/>
        <v>47750.945648437482</v>
      </c>
      <c r="AV40" s="42">
        <f t="shared" si="98"/>
        <v>48944.719289648412</v>
      </c>
      <c r="AW40" s="42">
        <f t="shared" si="98"/>
        <v>50168.337271889621</v>
      </c>
      <c r="AX40" s="42">
        <f t="shared" si="98"/>
        <v>51422.545703686854</v>
      </c>
      <c r="AY40" s="42">
        <f t="shared" si="98"/>
        <v>52708.109346279023</v>
      </c>
      <c r="AZ40" s="42">
        <f t="shared" si="98"/>
        <v>54025.812079935997</v>
      </c>
      <c r="BA40" s="42">
        <f t="shared" si="98"/>
        <v>55376.457381934393</v>
      </c>
    </row>
    <row r="41" spans="1:53" ht="17.25" customHeight="1" x14ac:dyDescent="0.25">
      <c r="A41" s="46"/>
      <c r="B41" s="3"/>
      <c r="C41" s="1"/>
      <c r="D41" s="3"/>
      <c r="E41" s="3"/>
      <c r="F41" s="3"/>
      <c r="G41" s="3"/>
      <c r="H41" s="17"/>
    </row>
    <row r="42" spans="1:53" ht="17.25" customHeight="1" x14ac:dyDescent="0.25">
      <c r="A42" s="46"/>
      <c r="B42" s="3"/>
      <c r="C42" s="1"/>
      <c r="D42" s="3"/>
      <c r="E42" s="3"/>
      <c r="F42" s="3"/>
      <c r="G42" s="3"/>
      <c r="H42" s="17"/>
    </row>
    <row r="43" spans="1:53" ht="17.25" customHeight="1" x14ac:dyDescent="0.25">
      <c r="A43" s="46"/>
      <c r="B43" s="3"/>
      <c r="C43" s="1"/>
      <c r="D43" s="3"/>
      <c r="E43" s="3"/>
      <c r="F43" s="3"/>
      <c r="G43" s="3"/>
      <c r="H43" s="17"/>
    </row>
    <row r="44" spans="1:53" ht="17.25" customHeight="1" x14ac:dyDescent="0.25">
      <c r="B44" s="19" t="s">
        <v>60</v>
      </c>
    </row>
    <row r="45" spans="1:53" s="19" customFormat="1" ht="17.25" customHeight="1" x14ac:dyDescent="0.25">
      <c r="B45" s="20" t="s">
        <v>0</v>
      </c>
      <c r="C45" s="20" t="s">
        <v>1</v>
      </c>
      <c r="D45" s="20" t="s">
        <v>3</v>
      </c>
      <c r="E45" s="20" t="s">
        <v>39</v>
      </c>
      <c r="F45" s="20" t="s">
        <v>2</v>
      </c>
      <c r="G45" s="20" t="s">
        <v>58</v>
      </c>
      <c r="H45" s="21" t="s">
        <v>38</v>
      </c>
      <c r="J45" s="30" t="s">
        <v>114</v>
      </c>
      <c r="K45" s="30" t="s">
        <v>104</v>
      </c>
      <c r="L45" s="30" t="s">
        <v>105</v>
      </c>
      <c r="M45" s="30" t="s">
        <v>106</v>
      </c>
      <c r="N45" s="30" t="s">
        <v>107</v>
      </c>
      <c r="O45" s="30" t="s">
        <v>108</v>
      </c>
      <c r="P45" s="30" t="s">
        <v>109</v>
      </c>
      <c r="Q45" s="30" t="s">
        <v>110</v>
      </c>
      <c r="R45" s="30" t="s">
        <v>111</v>
      </c>
      <c r="S45" s="30" t="s">
        <v>112</v>
      </c>
      <c r="U45" s="30" t="s">
        <v>114</v>
      </c>
      <c r="V45" s="30" t="s">
        <v>104</v>
      </c>
      <c r="W45" s="30" t="s">
        <v>105</v>
      </c>
      <c r="X45" s="30" t="s">
        <v>106</v>
      </c>
      <c r="Y45" s="30" t="s">
        <v>107</v>
      </c>
      <c r="Z45" s="30" t="s">
        <v>108</v>
      </c>
      <c r="AA45" s="30" t="s">
        <v>109</v>
      </c>
      <c r="AB45" s="30" t="s">
        <v>110</v>
      </c>
      <c r="AC45" s="30" t="s">
        <v>111</v>
      </c>
      <c r="AD45" s="30" t="s">
        <v>112</v>
      </c>
      <c r="AG45" s="30" t="s">
        <v>114</v>
      </c>
      <c r="AH45" s="30" t="s">
        <v>104</v>
      </c>
      <c r="AI45" s="30" t="s">
        <v>105</v>
      </c>
      <c r="AJ45" s="30" t="s">
        <v>106</v>
      </c>
      <c r="AK45" s="30" t="s">
        <v>107</v>
      </c>
      <c r="AL45" s="30" t="s">
        <v>108</v>
      </c>
      <c r="AM45" s="30" t="s">
        <v>109</v>
      </c>
      <c r="AN45" s="30" t="s">
        <v>110</v>
      </c>
      <c r="AO45" s="30" t="s">
        <v>111</v>
      </c>
      <c r="AP45" s="30" t="s">
        <v>112</v>
      </c>
      <c r="AR45" s="30" t="s">
        <v>114</v>
      </c>
      <c r="AS45" s="30" t="s">
        <v>104</v>
      </c>
      <c r="AT45" s="30" t="s">
        <v>105</v>
      </c>
      <c r="AU45" s="30" t="s">
        <v>106</v>
      </c>
      <c r="AV45" s="30" t="s">
        <v>107</v>
      </c>
      <c r="AW45" s="30" t="s">
        <v>108</v>
      </c>
      <c r="AX45" s="30" t="s">
        <v>109</v>
      </c>
      <c r="AY45" s="30" t="s">
        <v>110</v>
      </c>
      <c r="AZ45" s="30" t="s">
        <v>111</v>
      </c>
      <c r="BA45" s="30" t="s">
        <v>112</v>
      </c>
    </row>
    <row r="46" spans="1:53" ht="17.25" customHeight="1" x14ac:dyDescent="0.25">
      <c r="A46" s="46" t="s">
        <v>35</v>
      </c>
      <c r="B46" s="3">
        <f>'HUD Income'!$D$13</f>
        <v>18540</v>
      </c>
      <c r="C46" s="1">
        <v>0.2</v>
      </c>
      <c r="D46" s="3">
        <f>'HUD Income'!$N$17</f>
        <v>695.25</v>
      </c>
      <c r="E46" s="3">
        <f t="shared" ref="E46:E50" si="99">B46*0.3/12</f>
        <v>463.5</v>
      </c>
      <c r="F46" s="3">
        <f>Rents!$E$6</f>
        <v>385</v>
      </c>
      <c r="G46" s="3">
        <f t="shared" ref="G46:G50" si="100">F46-E46</f>
        <v>-78.5</v>
      </c>
      <c r="H46" s="17" t="str">
        <f t="shared" ref="H46:H50" si="101">IF(G46&gt;0,G46,"N/A")</f>
        <v>N/A</v>
      </c>
      <c r="J46" s="42">
        <f>$F46*1.1</f>
        <v>423.50000000000006</v>
      </c>
      <c r="K46" s="42">
        <f>J46*1.1</f>
        <v>465.85000000000008</v>
      </c>
      <c r="L46" s="42">
        <f t="shared" ref="L46:S46" si="102">K46*1.1</f>
        <v>512.43500000000017</v>
      </c>
      <c r="M46" s="42">
        <f t="shared" si="102"/>
        <v>563.67850000000021</v>
      </c>
      <c r="N46" s="42">
        <f t="shared" si="102"/>
        <v>620.0463500000003</v>
      </c>
      <c r="O46" s="42">
        <f t="shared" si="102"/>
        <v>682.05098500000042</v>
      </c>
      <c r="P46" s="42">
        <f t="shared" si="102"/>
        <v>750.2560835000005</v>
      </c>
      <c r="Q46" s="42">
        <f t="shared" si="102"/>
        <v>825.28169185000058</v>
      </c>
      <c r="R46" s="42">
        <f t="shared" si="102"/>
        <v>907.80986103500072</v>
      </c>
      <c r="S46" s="42">
        <f t="shared" si="102"/>
        <v>998.59084713850086</v>
      </c>
      <c r="T46" s="42"/>
      <c r="U46" s="42">
        <f t="shared" ref="U46:AD50" si="103">(AR46*$U$4)/12</f>
        <v>475.08750000000003</v>
      </c>
      <c r="V46" s="42">
        <f t="shared" si="103"/>
        <v>486.96468749999991</v>
      </c>
      <c r="W46" s="42">
        <f t="shared" si="103"/>
        <v>499.13880468749994</v>
      </c>
      <c r="X46" s="42">
        <f t="shared" si="103"/>
        <v>511.61727480468744</v>
      </c>
      <c r="Y46" s="42">
        <f t="shared" si="103"/>
        <v>524.40770667480456</v>
      </c>
      <c r="Z46" s="42">
        <f t="shared" si="103"/>
        <v>537.51789934167459</v>
      </c>
      <c r="AA46" s="42">
        <f t="shared" si="103"/>
        <v>550.95584682521644</v>
      </c>
      <c r="AB46" s="42">
        <f t="shared" si="103"/>
        <v>564.72974299584678</v>
      </c>
      <c r="AC46" s="42">
        <f t="shared" si="103"/>
        <v>578.84798657074293</v>
      </c>
      <c r="AD46" s="42">
        <f t="shared" si="103"/>
        <v>593.31918623501144</v>
      </c>
      <c r="AE46" s="42"/>
      <c r="AF46" s="42"/>
      <c r="AG46" s="42">
        <f>J46-U46</f>
        <v>-51.587499999999977</v>
      </c>
      <c r="AH46" s="42">
        <f t="shared" ref="AH46:AH50" si="104">K46-V46</f>
        <v>-21.114687499999832</v>
      </c>
      <c r="AI46" s="42">
        <f t="shared" ref="AI46:AI50" si="105">L46-W46</f>
        <v>13.296195312500231</v>
      </c>
      <c r="AJ46" s="42">
        <f t="shared" ref="AJ46:AJ50" si="106">M46-X46</f>
        <v>52.061225195312772</v>
      </c>
      <c r="AK46" s="42">
        <f t="shared" ref="AK46:AK50" si="107">N46-Y46</f>
        <v>95.638643325195744</v>
      </c>
      <c r="AL46" s="42">
        <f t="shared" ref="AL46:AL50" si="108">O46-Z46</f>
        <v>144.53308565832583</v>
      </c>
      <c r="AM46" s="42">
        <f t="shared" ref="AM46:AM50" si="109">P46-AA46</f>
        <v>199.30023667478406</v>
      </c>
      <c r="AN46" s="42">
        <f t="shared" ref="AN46:AN50" si="110">Q46-AB46</f>
        <v>260.55194885415381</v>
      </c>
      <c r="AO46" s="42">
        <f t="shared" ref="AO46:AO50" si="111">R46-AC46</f>
        <v>328.96187446425779</v>
      </c>
      <c r="AP46" s="42">
        <f t="shared" ref="AP46:AP50" si="112">S46-AD46</f>
        <v>405.27166090348942</v>
      </c>
      <c r="AQ46" s="42"/>
      <c r="AR46" s="42">
        <f>B46*$AR$3</f>
        <v>19003.5</v>
      </c>
      <c r="AS46" s="42">
        <f t="shared" ref="AS46:BA46" si="113">AR46*$AR$3</f>
        <v>19478.587499999998</v>
      </c>
      <c r="AT46" s="42">
        <f t="shared" si="113"/>
        <v>19965.552187499998</v>
      </c>
      <c r="AU46" s="42">
        <f t="shared" si="113"/>
        <v>20464.690992187498</v>
      </c>
      <c r="AV46" s="42">
        <f t="shared" si="113"/>
        <v>20976.308266992182</v>
      </c>
      <c r="AW46" s="42">
        <f t="shared" si="113"/>
        <v>21500.715973666986</v>
      </c>
      <c r="AX46" s="42">
        <f t="shared" si="113"/>
        <v>22038.233873008659</v>
      </c>
      <c r="AY46" s="42">
        <f t="shared" si="113"/>
        <v>22589.189719833874</v>
      </c>
      <c r="AZ46" s="42">
        <f t="shared" si="113"/>
        <v>23153.919462829719</v>
      </c>
      <c r="BA46" s="42">
        <f t="shared" si="113"/>
        <v>23732.76744940046</v>
      </c>
    </row>
    <row r="47" spans="1:53" ht="17.25" customHeight="1" x14ac:dyDescent="0.25">
      <c r="A47" s="46"/>
      <c r="B47" s="3">
        <f>'HUD Income'!$D$17</f>
        <v>27810</v>
      </c>
      <c r="C47" s="1">
        <v>0.3</v>
      </c>
      <c r="D47" s="3">
        <f>'HUD Income'!$N$17</f>
        <v>695.25</v>
      </c>
      <c r="E47" s="3">
        <f t="shared" si="99"/>
        <v>695.25</v>
      </c>
      <c r="F47" s="3">
        <f>Rents!$E$6</f>
        <v>385</v>
      </c>
      <c r="G47" s="3">
        <f t="shared" si="100"/>
        <v>-310.25</v>
      </c>
      <c r="H47" s="17" t="str">
        <f t="shared" si="101"/>
        <v>N/A</v>
      </c>
      <c r="I47" s="11"/>
      <c r="J47" s="42">
        <f t="shared" ref="J47:J50" si="114">$F47*1.1</f>
        <v>423.50000000000006</v>
      </c>
      <c r="K47" s="42">
        <f t="shared" ref="K47:S47" si="115">J47*1.1</f>
        <v>465.85000000000008</v>
      </c>
      <c r="L47" s="42">
        <f t="shared" si="115"/>
        <v>512.43500000000017</v>
      </c>
      <c r="M47" s="42">
        <f t="shared" si="115"/>
        <v>563.67850000000021</v>
      </c>
      <c r="N47" s="42">
        <f t="shared" si="115"/>
        <v>620.0463500000003</v>
      </c>
      <c r="O47" s="42">
        <f t="shared" si="115"/>
        <v>682.05098500000042</v>
      </c>
      <c r="P47" s="42">
        <f t="shared" si="115"/>
        <v>750.2560835000005</v>
      </c>
      <c r="Q47" s="42">
        <f t="shared" si="115"/>
        <v>825.28169185000058</v>
      </c>
      <c r="R47" s="42">
        <f t="shared" si="115"/>
        <v>907.80986103500072</v>
      </c>
      <c r="S47" s="42">
        <f t="shared" si="115"/>
        <v>998.59084713850086</v>
      </c>
      <c r="T47" s="42"/>
      <c r="U47" s="42">
        <f t="shared" si="103"/>
        <v>712.63124999999991</v>
      </c>
      <c r="V47" s="42">
        <f t="shared" si="103"/>
        <v>730.44703124999978</v>
      </c>
      <c r="W47" s="42">
        <f t="shared" si="103"/>
        <v>748.7082070312498</v>
      </c>
      <c r="X47" s="42">
        <f t="shared" si="103"/>
        <v>767.42591220703105</v>
      </c>
      <c r="Y47" s="42">
        <f t="shared" si="103"/>
        <v>786.61156001220661</v>
      </c>
      <c r="Z47" s="42">
        <f t="shared" si="103"/>
        <v>806.27684901251178</v>
      </c>
      <c r="AA47" s="42">
        <f t="shared" si="103"/>
        <v>826.43377023782443</v>
      </c>
      <c r="AB47" s="42">
        <f t="shared" si="103"/>
        <v>847.09461449376988</v>
      </c>
      <c r="AC47" s="42">
        <f t="shared" si="103"/>
        <v>868.27197985611417</v>
      </c>
      <c r="AD47" s="42">
        <f t="shared" si="103"/>
        <v>889.97877935251688</v>
      </c>
      <c r="AE47" s="42"/>
      <c r="AF47" s="42"/>
      <c r="AG47" s="42">
        <f t="shared" ref="AG47:AG50" si="116">J47-U47</f>
        <v>-289.13124999999985</v>
      </c>
      <c r="AH47" s="42">
        <f t="shared" si="104"/>
        <v>-264.5970312499997</v>
      </c>
      <c r="AI47" s="42">
        <f t="shared" si="105"/>
        <v>-236.27320703124963</v>
      </c>
      <c r="AJ47" s="42">
        <f t="shared" si="106"/>
        <v>-203.74741220703083</v>
      </c>
      <c r="AK47" s="42">
        <f t="shared" si="107"/>
        <v>-166.56521001220631</v>
      </c>
      <c r="AL47" s="42">
        <f t="shared" si="108"/>
        <v>-124.22586401251135</v>
      </c>
      <c r="AM47" s="42">
        <f t="shared" si="109"/>
        <v>-76.177686737823933</v>
      </c>
      <c r="AN47" s="42">
        <f t="shared" si="110"/>
        <v>-21.812922643769298</v>
      </c>
      <c r="AO47" s="42">
        <f t="shared" si="111"/>
        <v>39.537881178886551</v>
      </c>
      <c r="AP47" s="42">
        <f t="shared" si="112"/>
        <v>108.61206778598398</v>
      </c>
      <c r="AQ47" s="42"/>
      <c r="AR47" s="42">
        <f>B47*$AR$3</f>
        <v>28505.249999999996</v>
      </c>
      <c r="AS47" s="42">
        <f t="shared" ref="AS47:BA47" si="117">AR47*$AR$3</f>
        <v>29217.881249999995</v>
      </c>
      <c r="AT47" s="42">
        <f t="shared" si="117"/>
        <v>29948.328281249993</v>
      </c>
      <c r="AU47" s="42">
        <f t="shared" si="117"/>
        <v>30697.036488281239</v>
      </c>
      <c r="AV47" s="42">
        <f t="shared" si="117"/>
        <v>31464.462400488268</v>
      </c>
      <c r="AW47" s="42">
        <f t="shared" si="117"/>
        <v>32251.073960500471</v>
      </c>
      <c r="AX47" s="42">
        <f t="shared" si="117"/>
        <v>33057.35080951298</v>
      </c>
      <c r="AY47" s="42">
        <f t="shared" si="117"/>
        <v>33883.784579750798</v>
      </c>
      <c r="AZ47" s="42">
        <f t="shared" si="117"/>
        <v>34730.879194244568</v>
      </c>
      <c r="BA47" s="42">
        <f t="shared" si="117"/>
        <v>35599.151174100676</v>
      </c>
    </row>
    <row r="48" spans="1:53" ht="17.25" customHeight="1" x14ac:dyDescent="0.25">
      <c r="A48" s="46"/>
      <c r="B48" s="3">
        <f>'HUD Income'!$D$21</f>
        <v>37080</v>
      </c>
      <c r="C48" s="1">
        <v>0.4</v>
      </c>
      <c r="D48" s="3">
        <f>'HUD Income'!$N$21</f>
        <v>927</v>
      </c>
      <c r="E48" s="3">
        <f t="shared" si="99"/>
        <v>927</v>
      </c>
      <c r="F48" s="3">
        <f>Rents!$E$6</f>
        <v>385</v>
      </c>
      <c r="G48" s="3">
        <f t="shared" si="100"/>
        <v>-542</v>
      </c>
      <c r="H48" s="17" t="str">
        <f t="shared" si="101"/>
        <v>N/A</v>
      </c>
      <c r="I48" s="11"/>
      <c r="J48" s="42">
        <f t="shared" si="114"/>
        <v>423.50000000000006</v>
      </c>
      <c r="K48" s="42">
        <f t="shared" ref="K48:S48" si="118">J48*1.1</f>
        <v>465.85000000000008</v>
      </c>
      <c r="L48" s="42">
        <f t="shared" si="118"/>
        <v>512.43500000000017</v>
      </c>
      <c r="M48" s="42">
        <f t="shared" si="118"/>
        <v>563.67850000000021</v>
      </c>
      <c r="N48" s="42">
        <f t="shared" si="118"/>
        <v>620.0463500000003</v>
      </c>
      <c r="O48" s="42">
        <f t="shared" si="118"/>
        <v>682.05098500000042</v>
      </c>
      <c r="P48" s="42">
        <f t="shared" si="118"/>
        <v>750.2560835000005</v>
      </c>
      <c r="Q48" s="42">
        <f t="shared" si="118"/>
        <v>825.28169185000058</v>
      </c>
      <c r="R48" s="42">
        <f t="shared" si="118"/>
        <v>907.80986103500072</v>
      </c>
      <c r="S48" s="42">
        <f t="shared" si="118"/>
        <v>998.59084713850086</v>
      </c>
      <c r="T48" s="42"/>
      <c r="U48" s="42">
        <f t="shared" si="103"/>
        <v>950.17500000000007</v>
      </c>
      <c r="V48" s="42">
        <f t="shared" si="103"/>
        <v>973.92937499999982</v>
      </c>
      <c r="W48" s="42">
        <f t="shared" si="103"/>
        <v>998.27760937499988</v>
      </c>
      <c r="X48" s="42">
        <f t="shared" si="103"/>
        <v>1023.2345496093749</v>
      </c>
      <c r="Y48" s="42">
        <f t="shared" si="103"/>
        <v>1048.8154133496091</v>
      </c>
      <c r="Z48" s="42">
        <f t="shared" si="103"/>
        <v>1075.0357986833492</v>
      </c>
      <c r="AA48" s="42">
        <f t="shared" si="103"/>
        <v>1101.9116936504329</v>
      </c>
      <c r="AB48" s="42">
        <f t="shared" si="103"/>
        <v>1129.4594859916936</v>
      </c>
      <c r="AC48" s="42">
        <f t="shared" si="103"/>
        <v>1157.6959731414859</v>
      </c>
      <c r="AD48" s="42">
        <f t="shared" si="103"/>
        <v>1186.6383724700229</v>
      </c>
      <c r="AE48" s="42"/>
      <c r="AF48" s="42"/>
      <c r="AG48" s="42">
        <f t="shared" si="116"/>
        <v>-526.67499999999995</v>
      </c>
      <c r="AH48" s="42">
        <f t="shared" si="104"/>
        <v>-508.07937499999974</v>
      </c>
      <c r="AI48" s="42">
        <f t="shared" si="105"/>
        <v>-485.84260937499971</v>
      </c>
      <c r="AJ48" s="42">
        <f t="shared" si="106"/>
        <v>-459.55604960937467</v>
      </c>
      <c r="AK48" s="42">
        <f t="shared" si="107"/>
        <v>-428.76906334960881</v>
      </c>
      <c r="AL48" s="42">
        <f t="shared" si="108"/>
        <v>-392.98481368334876</v>
      </c>
      <c r="AM48" s="42">
        <f t="shared" si="109"/>
        <v>-351.65561015043238</v>
      </c>
      <c r="AN48" s="42">
        <f t="shared" si="110"/>
        <v>-304.17779414169297</v>
      </c>
      <c r="AO48" s="42">
        <f t="shared" si="111"/>
        <v>-249.88611210648514</v>
      </c>
      <c r="AP48" s="42">
        <f t="shared" si="112"/>
        <v>-188.04752533152202</v>
      </c>
      <c r="AQ48" s="42"/>
      <c r="AR48" s="42">
        <f>B48*$AR$3</f>
        <v>38007</v>
      </c>
      <c r="AS48" s="42">
        <f t="shared" ref="AS48:BA48" si="119">AR48*$AR$3</f>
        <v>38957.174999999996</v>
      </c>
      <c r="AT48" s="42">
        <f t="shared" si="119"/>
        <v>39931.104374999995</v>
      </c>
      <c r="AU48" s="42">
        <f t="shared" si="119"/>
        <v>40929.381984374995</v>
      </c>
      <c r="AV48" s="42">
        <f t="shared" si="119"/>
        <v>41952.616533984365</v>
      </c>
      <c r="AW48" s="42">
        <f t="shared" si="119"/>
        <v>43001.431947333971</v>
      </c>
      <c r="AX48" s="42">
        <f t="shared" si="119"/>
        <v>44076.467746017319</v>
      </c>
      <c r="AY48" s="42">
        <f t="shared" si="119"/>
        <v>45178.379439667748</v>
      </c>
      <c r="AZ48" s="42">
        <f t="shared" si="119"/>
        <v>46307.838925659438</v>
      </c>
      <c r="BA48" s="42">
        <f t="shared" si="119"/>
        <v>47465.534898800921</v>
      </c>
    </row>
    <row r="49" spans="1:53" ht="17.25" customHeight="1" x14ac:dyDescent="0.25">
      <c r="A49" s="46"/>
      <c r="B49" s="3">
        <f>'HUD Income'!$D$25</f>
        <v>46350</v>
      </c>
      <c r="C49" s="1">
        <v>0.5</v>
      </c>
      <c r="D49" s="3">
        <f>'HUD Income'!$N$25</f>
        <v>1158.75</v>
      </c>
      <c r="E49" s="3">
        <f t="shared" si="99"/>
        <v>1158.75</v>
      </c>
      <c r="F49" s="3">
        <f>Rents!$E$6</f>
        <v>385</v>
      </c>
      <c r="G49" s="3">
        <f t="shared" si="100"/>
        <v>-773.75</v>
      </c>
      <c r="H49" s="17" t="str">
        <f t="shared" si="101"/>
        <v>N/A</v>
      </c>
      <c r="I49" s="11"/>
      <c r="J49" s="42">
        <f t="shared" si="114"/>
        <v>423.50000000000006</v>
      </c>
      <c r="K49" s="42">
        <f t="shared" ref="K49:S49" si="120">J49*1.1</f>
        <v>465.85000000000008</v>
      </c>
      <c r="L49" s="42">
        <f t="shared" si="120"/>
        <v>512.43500000000017</v>
      </c>
      <c r="M49" s="42">
        <f t="shared" si="120"/>
        <v>563.67850000000021</v>
      </c>
      <c r="N49" s="42">
        <f t="shared" si="120"/>
        <v>620.0463500000003</v>
      </c>
      <c r="O49" s="42">
        <f t="shared" si="120"/>
        <v>682.05098500000042</v>
      </c>
      <c r="P49" s="42">
        <f t="shared" si="120"/>
        <v>750.2560835000005</v>
      </c>
      <c r="Q49" s="42">
        <f t="shared" si="120"/>
        <v>825.28169185000058</v>
      </c>
      <c r="R49" s="42">
        <f t="shared" si="120"/>
        <v>907.80986103500072</v>
      </c>
      <c r="S49" s="42">
        <f t="shared" si="120"/>
        <v>998.59084713850086</v>
      </c>
      <c r="T49" s="42"/>
      <c r="U49" s="42">
        <f t="shared" si="103"/>
        <v>1187.7187499999998</v>
      </c>
      <c r="V49" s="42">
        <f t="shared" si="103"/>
        <v>1217.4117187499996</v>
      </c>
      <c r="W49" s="42">
        <f t="shared" si="103"/>
        <v>1247.8470117187494</v>
      </c>
      <c r="X49" s="42">
        <f t="shared" si="103"/>
        <v>1279.0431870117181</v>
      </c>
      <c r="Y49" s="42">
        <f t="shared" si="103"/>
        <v>1311.0192666870109</v>
      </c>
      <c r="Z49" s="42">
        <f t="shared" si="103"/>
        <v>1343.7947483541861</v>
      </c>
      <c r="AA49" s="42">
        <f t="shared" si="103"/>
        <v>1377.3896170630405</v>
      </c>
      <c r="AB49" s="42">
        <f t="shared" si="103"/>
        <v>1411.8243574896167</v>
      </c>
      <c r="AC49" s="42">
        <f t="shared" si="103"/>
        <v>1447.1199664268568</v>
      </c>
      <c r="AD49" s="42">
        <f t="shared" si="103"/>
        <v>1483.2979655875279</v>
      </c>
      <c r="AE49" s="42"/>
      <c r="AF49" s="42"/>
      <c r="AG49" s="42">
        <f t="shared" si="116"/>
        <v>-764.21874999999977</v>
      </c>
      <c r="AH49" s="42">
        <f t="shared" si="104"/>
        <v>-751.5617187499995</v>
      </c>
      <c r="AI49" s="42">
        <f t="shared" si="105"/>
        <v>-735.41201171874923</v>
      </c>
      <c r="AJ49" s="42">
        <f t="shared" si="106"/>
        <v>-715.36468701171793</v>
      </c>
      <c r="AK49" s="42">
        <f t="shared" si="107"/>
        <v>-690.97291668701064</v>
      </c>
      <c r="AL49" s="42">
        <f t="shared" si="108"/>
        <v>-661.74376335418572</v>
      </c>
      <c r="AM49" s="42">
        <f t="shared" si="109"/>
        <v>-627.13353356304003</v>
      </c>
      <c r="AN49" s="42">
        <f t="shared" si="110"/>
        <v>-586.54266563961608</v>
      </c>
      <c r="AO49" s="42">
        <f t="shared" si="111"/>
        <v>-539.31010539185604</v>
      </c>
      <c r="AP49" s="42">
        <f t="shared" si="112"/>
        <v>-484.70711844902701</v>
      </c>
      <c r="AQ49" s="42"/>
      <c r="AR49" s="42">
        <f>B49*$AR$3</f>
        <v>47508.749999999993</v>
      </c>
      <c r="AS49" s="42">
        <f t="shared" ref="AS49:BA49" si="121">AR49*$AR$3</f>
        <v>48696.468749999985</v>
      </c>
      <c r="AT49" s="42">
        <f t="shared" si="121"/>
        <v>49913.88046874998</v>
      </c>
      <c r="AU49" s="42">
        <f t="shared" si="121"/>
        <v>51161.727480468726</v>
      </c>
      <c r="AV49" s="42">
        <f t="shared" si="121"/>
        <v>52440.770667480443</v>
      </c>
      <c r="AW49" s="42">
        <f t="shared" si="121"/>
        <v>53751.789934167449</v>
      </c>
      <c r="AX49" s="42">
        <f t="shared" si="121"/>
        <v>55095.584682521629</v>
      </c>
      <c r="AY49" s="42">
        <f t="shared" si="121"/>
        <v>56472.974299584661</v>
      </c>
      <c r="AZ49" s="42">
        <f t="shared" si="121"/>
        <v>57884.798657074272</v>
      </c>
      <c r="BA49" s="42">
        <f t="shared" si="121"/>
        <v>59331.918623501122</v>
      </c>
    </row>
    <row r="50" spans="1:53" ht="17.25" customHeight="1" x14ac:dyDescent="0.25">
      <c r="A50" s="46"/>
      <c r="B50" s="3">
        <f>'HUD Income'!$D$29</f>
        <v>55620</v>
      </c>
      <c r="C50" s="1">
        <v>0.6</v>
      </c>
      <c r="D50" s="3">
        <f>'HUD Income'!$N$29</f>
        <v>1390.5</v>
      </c>
      <c r="E50" s="3">
        <f t="shared" si="99"/>
        <v>1390.5</v>
      </c>
      <c r="F50" s="3">
        <f>Rents!$E$6</f>
        <v>385</v>
      </c>
      <c r="G50" s="3">
        <f t="shared" si="100"/>
        <v>-1005.5</v>
      </c>
      <c r="H50" s="17" t="str">
        <f t="shared" si="101"/>
        <v>N/A</v>
      </c>
      <c r="I50" s="11"/>
      <c r="J50" s="42">
        <f t="shared" si="114"/>
        <v>423.50000000000006</v>
      </c>
      <c r="K50" s="42">
        <f t="shared" ref="K50:S50" si="122">J50*1.1</f>
        <v>465.85000000000008</v>
      </c>
      <c r="L50" s="42">
        <f t="shared" si="122"/>
        <v>512.43500000000017</v>
      </c>
      <c r="M50" s="42">
        <f t="shared" si="122"/>
        <v>563.67850000000021</v>
      </c>
      <c r="N50" s="42">
        <f t="shared" si="122"/>
        <v>620.0463500000003</v>
      </c>
      <c r="O50" s="42">
        <f t="shared" si="122"/>
        <v>682.05098500000042</v>
      </c>
      <c r="P50" s="42">
        <f t="shared" si="122"/>
        <v>750.2560835000005</v>
      </c>
      <c r="Q50" s="42">
        <f t="shared" si="122"/>
        <v>825.28169185000058</v>
      </c>
      <c r="R50" s="42">
        <f t="shared" si="122"/>
        <v>907.80986103500072</v>
      </c>
      <c r="S50" s="42">
        <f t="shared" si="122"/>
        <v>998.59084713850086</v>
      </c>
      <c r="T50" s="42"/>
      <c r="U50" s="42">
        <f t="shared" si="103"/>
        <v>1425.2624999999998</v>
      </c>
      <c r="V50" s="42">
        <f t="shared" si="103"/>
        <v>1460.8940624999996</v>
      </c>
      <c r="W50" s="42">
        <f t="shared" si="103"/>
        <v>1497.4164140624996</v>
      </c>
      <c r="X50" s="42">
        <f t="shared" si="103"/>
        <v>1534.8518244140621</v>
      </c>
      <c r="Y50" s="42">
        <f t="shared" si="103"/>
        <v>1573.2231200244132</v>
      </c>
      <c r="Z50" s="42">
        <f t="shared" si="103"/>
        <v>1612.5536980250236</v>
      </c>
      <c r="AA50" s="42">
        <f t="shared" si="103"/>
        <v>1652.8675404756489</v>
      </c>
      <c r="AB50" s="42">
        <f t="shared" si="103"/>
        <v>1694.1892289875398</v>
      </c>
      <c r="AC50" s="42">
        <f t="shared" si="103"/>
        <v>1736.5439597122283</v>
      </c>
      <c r="AD50" s="42">
        <f t="shared" si="103"/>
        <v>1779.9575587050338</v>
      </c>
      <c r="AE50" s="42"/>
      <c r="AF50" s="42"/>
      <c r="AG50" s="42">
        <f t="shared" si="116"/>
        <v>-1001.7624999999998</v>
      </c>
      <c r="AH50" s="42">
        <f t="shared" si="104"/>
        <v>-995.04406249999943</v>
      </c>
      <c r="AI50" s="42">
        <f t="shared" si="105"/>
        <v>-984.98141406249943</v>
      </c>
      <c r="AJ50" s="42">
        <f t="shared" si="106"/>
        <v>-971.17332441406188</v>
      </c>
      <c r="AK50" s="42">
        <f t="shared" si="107"/>
        <v>-953.17677002441292</v>
      </c>
      <c r="AL50" s="42">
        <f t="shared" si="108"/>
        <v>-930.50271302502313</v>
      </c>
      <c r="AM50" s="42">
        <f t="shared" si="109"/>
        <v>-902.61145697564837</v>
      </c>
      <c r="AN50" s="42">
        <f t="shared" si="110"/>
        <v>-868.90753713753918</v>
      </c>
      <c r="AO50" s="42">
        <f t="shared" si="111"/>
        <v>-828.73409867722762</v>
      </c>
      <c r="AP50" s="42">
        <f t="shared" si="112"/>
        <v>-781.3667115665329</v>
      </c>
      <c r="AQ50" s="42"/>
      <c r="AR50" s="42">
        <f>B50*$AR$3</f>
        <v>57010.499999999993</v>
      </c>
      <c r="AS50" s="42">
        <f t="shared" ref="AS50:BA50" si="123">AR50*$AR$3</f>
        <v>58435.76249999999</v>
      </c>
      <c r="AT50" s="42">
        <f t="shared" si="123"/>
        <v>59896.656562499986</v>
      </c>
      <c r="AU50" s="42">
        <f t="shared" si="123"/>
        <v>61394.072976562478</v>
      </c>
      <c r="AV50" s="42">
        <f t="shared" si="123"/>
        <v>62928.924800976536</v>
      </c>
      <c r="AW50" s="42">
        <f t="shared" si="123"/>
        <v>64502.147921000942</v>
      </c>
      <c r="AX50" s="42">
        <f t="shared" si="123"/>
        <v>66114.70161902596</v>
      </c>
      <c r="AY50" s="42">
        <f t="shared" si="123"/>
        <v>67767.569159501596</v>
      </c>
      <c r="AZ50" s="42">
        <f t="shared" si="123"/>
        <v>69461.758388489136</v>
      </c>
      <c r="BA50" s="42">
        <f t="shared" si="123"/>
        <v>71198.302348201352</v>
      </c>
    </row>
    <row r="51" spans="1:53" ht="17.25" customHeight="1" x14ac:dyDescent="0.25">
      <c r="A51" s="46"/>
      <c r="B51" s="3"/>
      <c r="C51" s="1"/>
      <c r="D51" s="3"/>
      <c r="E51" s="3"/>
      <c r="F51" s="3"/>
      <c r="G51" s="3"/>
      <c r="H51" s="17"/>
      <c r="I51" s="11"/>
    </row>
    <row r="52" spans="1:53" ht="17.25" customHeight="1" x14ac:dyDescent="0.25">
      <c r="A52" s="46"/>
      <c r="B52" s="3"/>
      <c r="C52" s="1"/>
      <c r="D52" s="3"/>
      <c r="E52" s="3"/>
      <c r="F52" s="3"/>
      <c r="G52" s="3"/>
      <c r="H52" s="17"/>
      <c r="I52" s="11"/>
    </row>
    <row r="53" spans="1:53" ht="17.25" customHeight="1" x14ac:dyDescent="0.25">
      <c r="A53" s="46"/>
      <c r="B53" s="3"/>
      <c r="C53" s="1"/>
      <c r="D53" s="3"/>
      <c r="E53" s="3"/>
      <c r="F53" s="3"/>
      <c r="G53" s="3"/>
      <c r="H53" s="17"/>
    </row>
    <row r="54" spans="1:53" ht="17.25" customHeight="1" x14ac:dyDescent="0.25">
      <c r="B54" s="19" t="s">
        <v>60</v>
      </c>
    </row>
    <row r="55" spans="1:53" s="19" customFormat="1" ht="17.25" customHeight="1" x14ac:dyDescent="0.25">
      <c r="B55" s="20" t="s">
        <v>0</v>
      </c>
      <c r="C55" s="20" t="s">
        <v>1</v>
      </c>
      <c r="D55" s="20" t="s">
        <v>3</v>
      </c>
      <c r="E55" s="20" t="s">
        <v>39</v>
      </c>
      <c r="F55" s="20" t="s">
        <v>2</v>
      </c>
      <c r="G55" s="20" t="s">
        <v>58</v>
      </c>
      <c r="H55" s="21" t="s">
        <v>38</v>
      </c>
      <c r="J55" s="30" t="s">
        <v>114</v>
      </c>
      <c r="K55" s="30" t="s">
        <v>104</v>
      </c>
      <c r="L55" s="30" t="s">
        <v>105</v>
      </c>
      <c r="M55" s="30" t="s">
        <v>106</v>
      </c>
      <c r="N55" s="30" t="s">
        <v>107</v>
      </c>
      <c r="O55" s="30" t="s">
        <v>108</v>
      </c>
      <c r="P55" s="30" t="s">
        <v>109</v>
      </c>
      <c r="Q55" s="30" t="s">
        <v>110</v>
      </c>
      <c r="R55" s="30" t="s">
        <v>111</v>
      </c>
      <c r="S55" s="30" t="s">
        <v>112</v>
      </c>
      <c r="U55" s="30" t="s">
        <v>114</v>
      </c>
      <c r="V55" s="30" t="s">
        <v>104</v>
      </c>
      <c r="W55" s="30" t="s">
        <v>105</v>
      </c>
      <c r="X55" s="30" t="s">
        <v>106</v>
      </c>
      <c r="Y55" s="30" t="s">
        <v>107</v>
      </c>
      <c r="Z55" s="30" t="s">
        <v>108</v>
      </c>
      <c r="AA55" s="30" t="s">
        <v>109</v>
      </c>
      <c r="AB55" s="30" t="s">
        <v>110</v>
      </c>
      <c r="AC55" s="30" t="s">
        <v>111</v>
      </c>
      <c r="AD55" s="30" t="s">
        <v>112</v>
      </c>
      <c r="AG55" s="30" t="s">
        <v>114</v>
      </c>
      <c r="AH55" s="30" t="s">
        <v>104</v>
      </c>
      <c r="AI55" s="30" t="s">
        <v>105</v>
      </c>
      <c r="AJ55" s="30" t="s">
        <v>106</v>
      </c>
      <c r="AK55" s="30" t="s">
        <v>107</v>
      </c>
      <c r="AL55" s="30" t="s">
        <v>108</v>
      </c>
      <c r="AM55" s="30" t="s">
        <v>109</v>
      </c>
      <c r="AN55" s="30" t="s">
        <v>110</v>
      </c>
      <c r="AO55" s="30" t="s">
        <v>111</v>
      </c>
      <c r="AP55" s="30" t="s">
        <v>112</v>
      </c>
      <c r="AR55" s="30" t="s">
        <v>114</v>
      </c>
      <c r="AS55" s="30" t="s">
        <v>104</v>
      </c>
      <c r="AT55" s="30" t="s">
        <v>105</v>
      </c>
      <c r="AU55" s="30" t="s">
        <v>106</v>
      </c>
      <c r="AV55" s="30" t="s">
        <v>107</v>
      </c>
      <c r="AW55" s="30" t="s">
        <v>108</v>
      </c>
      <c r="AX55" s="30" t="s">
        <v>109</v>
      </c>
      <c r="AY55" s="30" t="s">
        <v>110</v>
      </c>
      <c r="AZ55" s="30" t="s">
        <v>111</v>
      </c>
      <c r="BA55" s="30" t="s">
        <v>112</v>
      </c>
    </row>
    <row r="56" spans="1:53" ht="17.25" customHeight="1" x14ac:dyDescent="0.25">
      <c r="A56" s="46" t="s">
        <v>36</v>
      </c>
      <c r="B56" s="3">
        <f>'HUD Income'!$E$13</f>
        <v>20600</v>
      </c>
      <c r="C56" s="1">
        <v>0.2</v>
      </c>
      <c r="D56" s="3">
        <f>'HUD Income'!$O$17</f>
        <v>772.5</v>
      </c>
      <c r="E56" s="3">
        <f t="shared" ref="E56:E60" si="124">B56*0.3/12</f>
        <v>515</v>
      </c>
      <c r="F56" s="3">
        <f>Rents!$E$6</f>
        <v>385</v>
      </c>
      <c r="G56" s="3">
        <f t="shared" ref="G56:G60" si="125">F56-E56</f>
        <v>-130</v>
      </c>
      <c r="H56" s="17" t="str">
        <f t="shared" ref="H56:H60" si="126">IF(G56&gt;0,G56,"N/A")</f>
        <v>N/A</v>
      </c>
      <c r="J56" s="42">
        <f>$F56*1.1</f>
        <v>423.50000000000006</v>
      </c>
      <c r="K56" s="42">
        <f>J56*1.1</f>
        <v>465.85000000000008</v>
      </c>
      <c r="L56" s="42">
        <f t="shared" ref="L56:S56" si="127">K56*1.1</f>
        <v>512.43500000000017</v>
      </c>
      <c r="M56" s="42">
        <f t="shared" si="127"/>
        <v>563.67850000000021</v>
      </c>
      <c r="N56" s="42">
        <f t="shared" si="127"/>
        <v>620.0463500000003</v>
      </c>
      <c r="O56" s="42">
        <f t="shared" si="127"/>
        <v>682.05098500000042</v>
      </c>
      <c r="P56" s="42">
        <f t="shared" si="127"/>
        <v>750.2560835000005</v>
      </c>
      <c r="Q56" s="42">
        <f t="shared" si="127"/>
        <v>825.28169185000058</v>
      </c>
      <c r="R56" s="42">
        <f t="shared" si="127"/>
        <v>907.80986103500072</v>
      </c>
      <c r="S56" s="42">
        <f t="shared" si="127"/>
        <v>998.59084713850086</v>
      </c>
      <c r="T56" s="42"/>
      <c r="U56" s="42">
        <f t="shared" ref="U56:AD60" si="128">(AR56*$U$4)/12</f>
        <v>527.87499999999989</v>
      </c>
      <c r="V56" s="42">
        <f t="shared" si="128"/>
        <v>541.07187499999975</v>
      </c>
      <c r="W56" s="42">
        <f t="shared" si="128"/>
        <v>554.5986718749997</v>
      </c>
      <c r="X56" s="42">
        <f t="shared" si="128"/>
        <v>568.46363867187472</v>
      </c>
      <c r="Y56" s="42">
        <f t="shared" si="128"/>
        <v>582.67522963867157</v>
      </c>
      <c r="Z56" s="42">
        <f t="shared" si="128"/>
        <v>597.24211037963835</v>
      </c>
      <c r="AA56" s="42">
        <f t="shared" si="128"/>
        <v>612.1731631391292</v>
      </c>
      <c r="AB56" s="42">
        <f t="shared" si="128"/>
        <v>627.47749221760739</v>
      </c>
      <c r="AC56" s="42">
        <f t="shared" si="128"/>
        <v>643.16442952304749</v>
      </c>
      <c r="AD56" s="42">
        <f t="shared" si="128"/>
        <v>659.2435402611236</v>
      </c>
      <c r="AE56" s="42"/>
      <c r="AF56" s="42"/>
      <c r="AG56" s="42">
        <f>J56-U56</f>
        <v>-104.37499999999983</v>
      </c>
      <c r="AH56" s="42">
        <f t="shared" ref="AH56:AH60" si="129">K56-V56</f>
        <v>-75.22187499999967</v>
      </c>
      <c r="AI56" s="42">
        <f t="shared" ref="AI56:AI60" si="130">L56-W56</f>
        <v>-42.163671874999523</v>
      </c>
      <c r="AJ56" s="42">
        <f t="shared" ref="AJ56:AJ60" si="131">M56-X56</f>
        <v>-4.7851386718745061</v>
      </c>
      <c r="AK56" s="42">
        <f t="shared" ref="AK56:AK60" si="132">N56-Y56</f>
        <v>37.371120361328735</v>
      </c>
      <c r="AL56" s="42">
        <f t="shared" ref="AL56:AL60" si="133">O56-Z56</f>
        <v>84.808874620362076</v>
      </c>
      <c r="AM56" s="42">
        <f t="shared" ref="AM56:AM60" si="134">P56-AA56</f>
        <v>138.0829203608713</v>
      </c>
      <c r="AN56" s="42">
        <f t="shared" ref="AN56:AN60" si="135">Q56-AB56</f>
        <v>197.80419963239319</v>
      </c>
      <c r="AO56" s="42">
        <f t="shared" ref="AO56:AO60" si="136">R56-AC56</f>
        <v>264.64543151195323</v>
      </c>
      <c r="AP56" s="42">
        <f t="shared" ref="AP56:AP60" si="137">S56-AD56</f>
        <v>339.34730687737726</v>
      </c>
      <c r="AQ56" s="42"/>
      <c r="AR56" s="42">
        <f>B56*$AR$3</f>
        <v>21114.999999999996</v>
      </c>
      <c r="AS56" s="42">
        <f t="shared" ref="AS56:BA56" si="138">AR56*$AR$3</f>
        <v>21642.874999999993</v>
      </c>
      <c r="AT56" s="42">
        <f t="shared" si="138"/>
        <v>22183.946874999991</v>
      </c>
      <c r="AU56" s="42">
        <f t="shared" si="138"/>
        <v>22738.54554687499</v>
      </c>
      <c r="AV56" s="42">
        <f t="shared" si="138"/>
        <v>23307.009185546864</v>
      </c>
      <c r="AW56" s="42">
        <f t="shared" si="138"/>
        <v>23889.684415185533</v>
      </c>
      <c r="AX56" s="42">
        <f t="shared" si="138"/>
        <v>24486.92652556517</v>
      </c>
      <c r="AY56" s="42">
        <f t="shared" si="138"/>
        <v>25099.099688704297</v>
      </c>
      <c r="AZ56" s="42">
        <f t="shared" si="138"/>
        <v>25726.5771809219</v>
      </c>
      <c r="BA56" s="42">
        <f t="shared" si="138"/>
        <v>26369.741610444944</v>
      </c>
    </row>
    <row r="57" spans="1:53" ht="17.25" customHeight="1" x14ac:dyDescent="0.25">
      <c r="A57" s="46"/>
      <c r="B57" s="3">
        <f>'HUD Income'!$E$17</f>
        <v>30900</v>
      </c>
      <c r="C57" s="1">
        <v>0.3</v>
      </c>
      <c r="D57" s="3">
        <f>'HUD Income'!$O$17</f>
        <v>772.5</v>
      </c>
      <c r="E57" s="3">
        <f t="shared" si="124"/>
        <v>772.5</v>
      </c>
      <c r="F57" s="3">
        <f>Rents!$E$6</f>
        <v>385</v>
      </c>
      <c r="G57" s="3">
        <f t="shared" si="125"/>
        <v>-387.5</v>
      </c>
      <c r="H57" s="17" t="str">
        <f t="shared" si="126"/>
        <v>N/A</v>
      </c>
      <c r="J57" s="42">
        <f t="shared" ref="J57:J60" si="139">$F57*1.1</f>
        <v>423.50000000000006</v>
      </c>
      <c r="K57" s="42">
        <f t="shared" ref="K57:S57" si="140">J57*1.1</f>
        <v>465.85000000000008</v>
      </c>
      <c r="L57" s="42">
        <f t="shared" si="140"/>
        <v>512.43500000000017</v>
      </c>
      <c r="M57" s="42">
        <f t="shared" si="140"/>
        <v>563.67850000000021</v>
      </c>
      <c r="N57" s="42">
        <f t="shared" si="140"/>
        <v>620.0463500000003</v>
      </c>
      <c r="O57" s="42">
        <f t="shared" si="140"/>
        <v>682.05098500000042</v>
      </c>
      <c r="P57" s="42">
        <f t="shared" si="140"/>
        <v>750.2560835000005</v>
      </c>
      <c r="Q57" s="42">
        <f t="shared" si="140"/>
        <v>825.28169185000058</v>
      </c>
      <c r="R57" s="42">
        <f t="shared" si="140"/>
        <v>907.80986103500072</v>
      </c>
      <c r="S57" s="42">
        <f t="shared" si="140"/>
        <v>998.59084713850086</v>
      </c>
      <c r="T57" s="42"/>
      <c r="U57" s="42">
        <f t="shared" si="128"/>
        <v>791.81249999999989</v>
      </c>
      <c r="V57" s="42">
        <f t="shared" si="128"/>
        <v>811.6078124999998</v>
      </c>
      <c r="W57" s="42">
        <f t="shared" si="128"/>
        <v>831.89800781249971</v>
      </c>
      <c r="X57" s="42">
        <f t="shared" si="128"/>
        <v>852.69545800781214</v>
      </c>
      <c r="Y57" s="42">
        <f t="shared" si="128"/>
        <v>874.01284445800729</v>
      </c>
      <c r="Z57" s="42">
        <f t="shared" si="128"/>
        <v>895.86316556945746</v>
      </c>
      <c r="AA57" s="42">
        <f t="shared" si="128"/>
        <v>918.2597447086938</v>
      </c>
      <c r="AB57" s="42">
        <f t="shared" si="128"/>
        <v>941.21623832641114</v>
      </c>
      <c r="AC57" s="42">
        <f t="shared" si="128"/>
        <v>964.74664428457118</v>
      </c>
      <c r="AD57" s="42">
        <f t="shared" si="128"/>
        <v>988.8653103916854</v>
      </c>
      <c r="AE57" s="42"/>
      <c r="AF57" s="42"/>
      <c r="AG57" s="42">
        <f t="shared" ref="AG57:AG60" si="141">J57-U57</f>
        <v>-368.31249999999983</v>
      </c>
      <c r="AH57" s="42">
        <f t="shared" si="129"/>
        <v>-345.75781249999972</v>
      </c>
      <c r="AI57" s="42">
        <f t="shared" si="130"/>
        <v>-319.46300781249954</v>
      </c>
      <c r="AJ57" s="42">
        <f t="shared" si="131"/>
        <v>-289.01695800781192</v>
      </c>
      <c r="AK57" s="42">
        <f t="shared" si="132"/>
        <v>-253.96649445800699</v>
      </c>
      <c r="AL57" s="42">
        <f t="shared" si="133"/>
        <v>-213.81218056945704</v>
      </c>
      <c r="AM57" s="42">
        <f t="shared" si="134"/>
        <v>-168.0036612086933</v>
      </c>
      <c r="AN57" s="42">
        <f t="shared" si="135"/>
        <v>-115.93454647641056</v>
      </c>
      <c r="AO57" s="42">
        <f t="shared" si="136"/>
        <v>-56.936783249570453</v>
      </c>
      <c r="AP57" s="42">
        <f t="shared" si="137"/>
        <v>9.7255367468154645</v>
      </c>
      <c r="AQ57" s="42"/>
      <c r="AR57" s="42">
        <f>B57*$AR$3</f>
        <v>31672.499999999996</v>
      </c>
      <c r="AS57" s="42">
        <f t="shared" ref="AS57:BA57" si="142">AR57*$AR$3</f>
        <v>32464.312499999993</v>
      </c>
      <c r="AT57" s="42">
        <f t="shared" si="142"/>
        <v>33275.920312499991</v>
      </c>
      <c r="AU57" s="42">
        <f t="shared" si="142"/>
        <v>34107.818320312486</v>
      </c>
      <c r="AV57" s="42">
        <f t="shared" si="142"/>
        <v>34960.513778320295</v>
      </c>
      <c r="AW57" s="42">
        <f t="shared" si="142"/>
        <v>35834.526622778299</v>
      </c>
      <c r="AX57" s="42">
        <f t="shared" si="142"/>
        <v>36730.389788347755</v>
      </c>
      <c r="AY57" s="42">
        <f t="shared" si="142"/>
        <v>37648.649533056443</v>
      </c>
      <c r="AZ57" s="42">
        <f t="shared" si="142"/>
        <v>38589.865771382851</v>
      </c>
      <c r="BA57" s="42">
        <f t="shared" si="142"/>
        <v>39554.61241566742</v>
      </c>
    </row>
    <row r="58" spans="1:53" ht="17.25" customHeight="1" x14ac:dyDescent="0.25">
      <c r="A58" s="46"/>
      <c r="B58" s="3">
        <f>'HUD Income'!$E$21</f>
        <v>41200</v>
      </c>
      <c r="C58" s="1">
        <v>0.4</v>
      </c>
      <c r="D58" s="3">
        <f>'HUD Income'!$O$21</f>
        <v>1030</v>
      </c>
      <c r="E58" s="3">
        <f t="shared" si="124"/>
        <v>1030</v>
      </c>
      <c r="F58" s="3">
        <f>Rents!$E$6</f>
        <v>385</v>
      </c>
      <c r="G58" s="3">
        <f t="shared" si="125"/>
        <v>-645</v>
      </c>
      <c r="H58" s="17" t="str">
        <f t="shared" si="126"/>
        <v>N/A</v>
      </c>
      <c r="J58" s="42">
        <f t="shared" si="139"/>
        <v>423.50000000000006</v>
      </c>
      <c r="K58" s="42">
        <f t="shared" ref="K58:S58" si="143">J58*1.1</f>
        <v>465.85000000000008</v>
      </c>
      <c r="L58" s="42">
        <f t="shared" si="143"/>
        <v>512.43500000000017</v>
      </c>
      <c r="M58" s="42">
        <f t="shared" si="143"/>
        <v>563.67850000000021</v>
      </c>
      <c r="N58" s="42">
        <f t="shared" si="143"/>
        <v>620.0463500000003</v>
      </c>
      <c r="O58" s="42">
        <f t="shared" si="143"/>
        <v>682.05098500000042</v>
      </c>
      <c r="P58" s="42">
        <f t="shared" si="143"/>
        <v>750.2560835000005</v>
      </c>
      <c r="Q58" s="42">
        <f t="shared" si="143"/>
        <v>825.28169185000058</v>
      </c>
      <c r="R58" s="42">
        <f t="shared" si="143"/>
        <v>907.80986103500072</v>
      </c>
      <c r="S58" s="42">
        <f t="shared" si="143"/>
        <v>998.59084713850086</v>
      </c>
      <c r="T58" s="42"/>
      <c r="U58" s="42">
        <f t="shared" si="128"/>
        <v>1055.7499999999998</v>
      </c>
      <c r="V58" s="42">
        <f t="shared" si="128"/>
        <v>1082.1437499999995</v>
      </c>
      <c r="W58" s="42">
        <f t="shared" si="128"/>
        <v>1109.1973437499994</v>
      </c>
      <c r="X58" s="42">
        <f t="shared" si="128"/>
        <v>1136.9272773437494</v>
      </c>
      <c r="Y58" s="42">
        <f t="shared" si="128"/>
        <v>1165.3504592773431</v>
      </c>
      <c r="Z58" s="42">
        <f t="shared" si="128"/>
        <v>1194.4842207592767</v>
      </c>
      <c r="AA58" s="42">
        <f t="shared" si="128"/>
        <v>1224.3463262782584</v>
      </c>
      <c r="AB58" s="42">
        <f t="shared" si="128"/>
        <v>1254.9549844352148</v>
      </c>
      <c r="AC58" s="42">
        <f t="shared" si="128"/>
        <v>1286.328859046095</v>
      </c>
      <c r="AD58" s="42">
        <f t="shared" si="128"/>
        <v>1318.4870805222472</v>
      </c>
      <c r="AE58" s="42"/>
      <c r="AF58" s="42"/>
      <c r="AG58" s="42">
        <f t="shared" si="141"/>
        <v>-632.24999999999977</v>
      </c>
      <c r="AH58" s="42">
        <f t="shared" si="129"/>
        <v>-616.29374999999936</v>
      </c>
      <c r="AI58" s="42">
        <f t="shared" si="130"/>
        <v>-596.76234374999922</v>
      </c>
      <c r="AJ58" s="42">
        <f t="shared" si="131"/>
        <v>-573.24877734374923</v>
      </c>
      <c r="AK58" s="42">
        <f t="shared" si="132"/>
        <v>-545.30410927734283</v>
      </c>
      <c r="AL58" s="42">
        <f t="shared" si="133"/>
        <v>-512.43323575927627</v>
      </c>
      <c r="AM58" s="42">
        <f t="shared" si="134"/>
        <v>-474.0902427782579</v>
      </c>
      <c r="AN58" s="42">
        <f t="shared" si="135"/>
        <v>-429.6732925852142</v>
      </c>
      <c r="AO58" s="42">
        <f t="shared" si="136"/>
        <v>-378.51899801109425</v>
      </c>
      <c r="AP58" s="42">
        <f t="shared" si="137"/>
        <v>-319.89623338374633</v>
      </c>
      <c r="AQ58" s="42"/>
      <c r="AR58" s="42">
        <f>B58*$AR$3</f>
        <v>42229.999999999993</v>
      </c>
      <c r="AS58" s="42">
        <f t="shared" ref="AS58:BA58" si="144">AR58*$AR$3</f>
        <v>43285.749999999985</v>
      </c>
      <c r="AT58" s="42">
        <f t="shared" si="144"/>
        <v>44367.893749999981</v>
      </c>
      <c r="AU58" s="42">
        <f t="shared" si="144"/>
        <v>45477.091093749979</v>
      </c>
      <c r="AV58" s="42">
        <f t="shared" si="144"/>
        <v>46614.018371093727</v>
      </c>
      <c r="AW58" s="42">
        <f t="shared" si="144"/>
        <v>47779.368830371066</v>
      </c>
      <c r="AX58" s="42">
        <f t="shared" si="144"/>
        <v>48973.85305113034</v>
      </c>
      <c r="AY58" s="42">
        <f t="shared" si="144"/>
        <v>50198.199377408593</v>
      </c>
      <c r="AZ58" s="42">
        <f t="shared" si="144"/>
        <v>51453.154361843801</v>
      </c>
      <c r="BA58" s="42">
        <f t="shared" si="144"/>
        <v>52739.483220889888</v>
      </c>
    </row>
    <row r="59" spans="1:53" ht="17.25" customHeight="1" x14ac:dyDescent="0.25">
      <c r="A59" s="46"/>
      <c r="B59" s="3">
        <f>'HUD Income'!$E$25</f>
        <v>51500</v>
      </c>
      <c r="C59" s="1">
        <v>0.5</v>
      </c>
      <c r="D59" s="3">
        <f>'HUD Income'!$O$25</f>
        <v>1287.5</v>
      </c>
      <c r="E59" s="3">
        <f t="shared" si="124"/>
        <v>1287.5</v>
      </c>
      <c r="F59" s="3">
        <f>Rents!$E$6</f>
        <v>385</v>
      </c>
      <c r="G59" s="3">
        <f t="shared" si="125"/>
        <v>-902.5</v>
      </c>
      <c r="H59" s="17" t="str">
        <f t="shared" si="126"/>
        <v>N/A</v>
      </c>
      <c r="J59" s="42">
        <f t="shared" si="139"/>
        <v>423.50000000000006</v>
      </c>
      <c r="K59" s="42">
        <f t="shared" ref="K59:S59" si="145">J59*1.1</f>
        <v>465.85000000000008</v>
      </c>
      <c r="L59" s="42">
        <f t="shared" si="145"/>
        <v>512.43500000000017</v>
      </c>
      <c r="M59" s="42">
        <f t="shared" si="145"/>
        <v>563.67850000000021</v>
      </c>
      <c r="N59" s="42">
        <f t="shared" si="145"/>
        <v>620.0463500000003</v>
      </c>
      <c r="O59" s="42">
        <f t="shared" si="145"/>
        <v>682.05098500000042</v>
      </c>
      <c r="P59" s="42">
        <f t="shared" si="145"/>
        <v>750.2560835000005</v>
      </c>
      <c r="Q59" s="42">
        <f t="shared" si="145"/>
        <v>825.28169185000058</v>
      </c>
      <c r="R59" s="42">
        <f t="shared" si="145"/>
        <v>907.80986103500072</v>
      </c>
      <c r="S59" s="42">
        <f t="shared" si="145"/>
        <v>998.59084713850086</v>
      </c>
      <c r="T59" s="42"/>
      <c r="U59" s="42">
        <f t="shared" si="128"/>
        <v>1319.6874999999998</v>
      </c>
      <c r="V59" s="42">
        <f t="shared" si="128"/>
        <v>1352.6796874999995</v>
      </c>
      <c r="W59" s="42">
        <f t="shared" si="128"/>
        <v>1386.4966796874994</v>
      </c>
      <c r="X59" s="42">
        <f t="shared" si="128"/>
        <v>1421.1590966796866</v>
      </c>
      <c r="Y59" s="42">
        <f t="shared" si="128"/>
        <v>1456.6880740966787</v>
      </c>
      <c r="Z59" s="42">
        <f t="shared" si="128"/>
        <v>1493.1052759490956</v>
      </c>
      <c r="AA59" s="42">
        <f t="shared" si="128"/>
        <v>1530.4329078478229</v>
      </c>
      <c r="AB59" s="42">
        <f t="shared" si="128"/>
        <v>1568.6937305440185</v>
      </c>
      <c r="AC59" s="42">
        <f t="shared" si="128"/>
        <v>1607.9110738076188</v>
      </c>
      <c r="AD59" s="42">
        <f t="shared" si="128"/>
        <v>1648.1088506528092</v>
      </c>
      <c r="AE59" s="42"/>
      <c r="AF59" s="42"/>
      <c r="AG59" s="42">
        <f t="shared" si="141"/>
        <v>-896.18749999999977</v>
      </c>
      <c r="AH59" s="42">
        <f t="shared" si="129"/>
        <v>-886.82968749999941</v>
      </c>
      <c r="AI59" s="42">
        <f t="shared" si="130"/>
        <v>-874.06167968749924</v>
      </c>
      <c r="AJ59" s="42">
        <f t="shared" si="131"/>
        <v>-857.48059667968641</v>
      </c>
      <c r="AK59" s="42">
        <f t="shared" si="132"/>
        <v>-836.64172409667844</v>
      </c>
      <c r="AL59" s="42">
        <f t="shared" si="133"/>
        <v>-811.05429094909516</v>
      </c>
      <c r="AM59" s="42">
        <f t="shared" si="134"/>
        <v>-780.17682434782239</v>
      </c>
      <c r="AN59" s="42">
        <f t="shared" si="135"/>
        <v>-743.41203869401795</v>
      </c>
      <c r="AO59" s="42">
        <f t="shared" si="136"/>
        <v>-700.10121277261806</v>
      </c>
      <c r="AP59" s="42">
        <f t="shared" si="137"/>
        <v>-649.51800351430836</v>
      </c>
      <c r="AQ59" s="42"/>
      <c r="AR59" s="42">
        <f>B59*$AR$3</f>
        <v>52787.499999999993</v>
      </c>
      <c r="AS59" s="42">
        <f t="shared" ref="AS59:BA59" si="146">AR59*$AR$3</f>
        <v>54107.187499999985</v>
      </c>
      <c r="AT59" s="42">
        <f t="shared" si="146"/>
        <v>55459.867187499978</v>
      </c>
      <c r="AU59" s="42">
        <f t="shared" si="146"/>
        <v>56846.363867187472</v>
      </c>
      <c r="AV59" s="42">
        <f t="shared" si="146"/>
        <v>58267.522963867152</v>
      </c>
      <c r="AW59" s="42">
        <f t="shared" si="146"/>
        <v>59724.211037963825</v>
      </c>
      <c r="AX59" s="42">
        <f t="shared" si="146"/>
        <v>61217.316313912917</v>
      </c>
      <c r="AY59" s="42">
        <f t="shared" si="146"/>
        <v>62747.749221760736</v>
      </c>
      <c r="AZ59" s="42">
        <f t="shared" si="146"/>
        <v>64316.442952304751</v>
      </c>
      <c r="BA59" s="42">
        <f t="shared" si="146"/>
        <v>65924.354026112371</v>
      </c>
    </row>
    <row r="60" spans="1:53" ht="17.25" customHeight="1" x14ac:dyDescent="0.25">
      <c r="A60" s="46"/>
      <c r="B60" s="3">
        <f>'HUD Income'!$E$29</f>
        <v>61800</v>
      </c>
      <c r="C60" s="1">
        <v>0.6</v>
      </c>
      <c r="D60" s="3">
        <f>'HUD Income'!$O$29</f>
        <v>1545</v>
      </c>
      <c r="E60" s="3">
        <f t="shared" si="124"/>
        <v>1545</v>
      </c>
      <c r="F60" s="3">
        <f>Rents!$E$6</f>
        <v>385</v>
      </c>
      <c r="G60" s="3">
        <f t="shared" si="125"/>
        <v>-1160</v>
      </c>
      <c r="H60" s="17" t="str">
        <f t="shared" si="126"/>
        <v>N/A</v>
      </c>
      <c r="J60" s="42">
        <f t="shared" si="139"/>
        <v>423.50000000000006</v>
      </c>
      <c r="K60" s="42">
        <f t="shared" ref="K60:S60" si="147">J60*1.1</f>
        <v>465.85000000000008</v>
      </c>
      <c r="L60" s="42">
        <f t="shared" si="147"/>
        <v>512.43500000000017</v>
      </c>
      <c r="M60" s="42">
        <f t="shared" si="147"/>
        <v>563.67850000000021</v>
      </c>
      <c r="N60" s="42">
        <f t="shared" si="147"/>
        <v>620.0463500000003</v>
      </c>
      <c r="O60" s="42">
        <f t="shared" si="147"/>
        <v>682.05098500000042</v>
      </c>
      <c r="P60" s="42">
        <f t="shared" si="147"/>
        <v>750.2560835000005</v>
      </c>
      <c r="Q60" s="42">
        <f t="shared" si="147"/>
        <v>825.28169185000058</v>
      </c>
      <c r="R60" s="42">
        <f t="shared" si="147"/>
        <v>907.80986103500072</v>
      </c>
      <c r="S60" s="42">
        <f t="shared" si="147"/>
        <v>998.59084713850086</v>
      </c>
      <c r="T60" s="42"/>
      <c r="U60" s="42">
        <f t="shared" si="128"/>
        <v>1583.6249999999998</v>
      </c>
      <c r="V60" s="42">
        <f t="shared" si="128"/>
        <v>1623.2156249999996</v>
      </c>
      <c r="W60" s="42">
        <f t="shared" si="128"/>
        <v>1663.7960156249994</v>
      </c>
      <c r="X60" s="42">
        <f t="shared" si="128"/>
        <v>1705.3909160156243</v>
      </c>
      <c r="Y60" s="42">
        <f t="shared" si="128"/>
        <v>1748.0256889160146</v>
      </c>
      <c r="Z60" s="42">
        <f t="shared" si="128"/>
        <v>1791.7263311389149</v>
      </c>
      <c r="AA60" s="42">
        <f t="shared" si="128"/>
        <v>1836.5194894173876</v>
      </c>
      <c r="AB60" s="42">
        <f t="shared" si="128"/>
        <v>1882.4324766528223</v>
      </c>
      <c r="AC60" s="42">
        <f t="shared" si="128"/>
        <v>1929.4932885691424</v>
      </c>
      <c r="AD60" s="42">
        <f t="shared" si="128"/>
        <v>1977.7306207833708</v>
      </c>
      <c r="AE60" s="42"/>
      <c r="AF60" s="42"/>
      <c r="AG60" s="42">
        <f t="shared" si="141"/>
        <v>-1160.1249999999998</v>
      </c>
      <c r="AH60" s="42">
        <f t="shared" si="129"/>
        <v>-1157.3656249999995</v>
      </c>
      <c r="AI60" s="42">
        <f t="shared" si="130"/>
        <v>-1151.3610156249993</v>
      </c>
      <c r="AJ60" s="42">
        <f t="shared" si="131"/>
        <v>-1141.7124160156241</v>
      </c>
      <c r="AK60" s="42">
        <f t="shared" si="132"/>
        <v>-1127.9793389160143</v>
      </c>
      <c r="AL60" s="42">
        <f t="shared" si="133"/>
        <v>-1109.6753461389144</v>
      </c>
      <c r="AM60" s="42">
        <f t="shared" si="134"/>
        <v>-1086.263405917387</v>
      </c>
      <c r="AN60" s="42">
        <f t="shared" si="135"/>
        <v>-1057.1507848028218</v>
      </c>
      <c r="AO60" s="42">
        <f t="shared" si="136"/>
        <v>-1021.6834275341416</v>
      </c>
      <c r="AP60" s="42">
        <f t="shared" si="137"/>
        <v>-979.13977364486993</v>
      </c>
      <c r="AQ60" s="42"/>
      <c r="AR60" s="42">
        <f>B60*$AR$3</f>
        <v>63344.999999999993</v>
      </c>
      <c r="AS60" s="42">
        <f t="shared" ref="AS60:BA60" si="148">AR60*$AR$3</f>
        <v>64928.624999999985</v>
      </c>
      <c r="AT60" s="42">
        <f t="shared" si="148"/>
        <v>66551.840624999983</v>
      </c>
      <c r="AU60" s="42">
        <f t="shared" si="148"/>
        <v>68215.636640624973</v>
      </c>
      <c r="AV60" s="42">
        <f t="shared" si="148"/>
        <v>69921.027556640591</v>
      </c>
      <c r="AW60" s="42">
        <f t="shared" si="148"/>
        <v>71669.053245556599</v>
      </c>
      <c r="AX60" s="42">
        <f t="shared" si="148"/>
        <v>73460.77957669551</v>
      </c>
      <c r="AY60" s="42">
        <f t="shared" si="148"/>
        <v>75297.299066112886</v>
      </c>
      <c r="AZ60" s="42">
        <f t="shared" si="148"/>
        <v>77179.731542765701</v>
      </c>
      <c r="BA60" s="42">
        <f t="shared" si="148"/>
        <v>79109.224831334839</v>
      </c>
    </row>
    <row r="61" spans="1:53" ht="17.25" customHeight="1" x14ac:dyDescent="0.25">
      <c r="A61" s="46"/>
      <c r="B61" s="3"/>
      <c r="C61" s="1"/>
      <c r="D61" s="3"/>
      <c r="E61" s="3"/>
      <c r="F61" s="3"/>
      <c r="G61" s="3"/>
      <c r="H61" s="17"/>
    </row>
    <row r="62" spans="1:53" ht="17.25" customHeight="1" x14ac:dyDescent="0.25">
      <c r="A62" s="46"/>
      <c r="B62" s="3"/>
      <c r="C62" s="1"/>
      <c r="D62" s="3"/>
      <c r="E62" s="3"/>
      <c r="F62" s="3"/>
      <c r="G62" s="3"/>
      <c r="H62" s="17"/>
    </row>
    <row r="63" spans="1:53" ht="17.25" customHeight="1" x14ac:dyDescent="0.25">
      <c r="A63" s="46"/>
      <c r="B63" s="3"/>
      <c r="C63" s="1"/>
      <c r="D63" s="3"/>
      <c r="E63" s="3"/>
      <c r="F63" s="3"/>
      <c r="G63" s="3"/>
      <c r="H63" s="17"/>
    </row>
  </sheetData>
  <mergeCells count="10">
    <mergeCell ref="AG2:AO2"/>
    <mergeCell ref="K2:S2"/>
    <mergeCell ref="AU2:BD2"/>
    <mergeCell ref="U2:AC2"/>
    <mergeCell ref="A56:A63"/>
    <mergeCell ref="A6:A13"/>
    <mergeCell ref="A16:A23"/>
    <mergeCell ref="A26:A33"/>
    <mergeCell ref="A36:A43"/>
    <mergeCell ref="A46:A53"/>
  </mergeCells>
  <pageMargins left="0.7" right="0.7" top="0.75" bottom="0.75" header="0.3" footer="0.3"/>
  <pageSetup scale="90" orientation="landscape" r:id="rId1"/>
  <colBreaks count="3" manualBreakCount="3">
    <brk id="19" max="1048575" man="1"/>
    <brk id="30" max="1048575" man="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23"/>
  <sheetViews>
    <sheetView workbookViewId="0">
      <selection activeCell="AH22" sqref="AH22"/>
    </sheetView>
  </sheetViews>
  <sheetFormatPr defaultRowHeight="15" x14ac:dyDescent="0.25"/>
  <cols>
    <col min="2" max="2" width="12.42578125" customWidth="1"/>
    <col min="4" max="4" width="17.42578125" customWidth="1"/>
    <col min="5" max="5" width="19.5703125" customWidth="1"/>
    <col min="6" max="6" width="16.42578125" customWidth="1"/>
    <col min="7" max="7" width="16.7109375" customWidth="1"/>
    <col min="8" max="8" width="15" customWidth="1"/>
  </cols>
  <sheetData>
    <row r="2" spans="1:56" ht="17.25" customHeight="1" x14ac:dyDescent="0.25">
      <c r="A2" s="18" t="s">
        <v>56</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57</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c r="C6" s="1"/>
      <c r="D6" s="3"/>
      <c r="E6" s="3"/>
      <c r="F6" s="3"/>
      <c r="G6" s="3"/>
      <c r="H6" s="17"/>
    </row>
    <row r="7" spans="1:56" ht="17.25" customHeight="1" x14ac:dyDescent="0.25">
      <c r="A7" s="46"/>
      <c r="B7" s="3"/>
      <c r="C7" s="1"/>
      <c r="D7" s="3"/>
      <c r="E7" s="3"/>
      <c r="F7" s="3"/>
      <c r="G7" s="3"/>
      <c r="H7" s="17"/>
    </row>
    <row r="8" spans="1:56" ht="17.25" customHeight="1" x14ac:dyDescent="0.25">
      <c r="A8" s="46"/>
      <c r="B8" s="3">
        <f>'HUD Income'!$B$21</f>
        <v>28840</v>
      </c>
      <c r="C8" s="1">
        <v>0.4</v>
      </c>
      <c r="D8" s="3">
        <f>'HUD Income'!$L$21</f>
        <v>721</v>
      </c>
      <c r="E8" s="3">
        <f t="shared" ref="E8:E13" si="0">B8*0.3/12</f>
        <v>721</v>
      </c>
      <c r="F8" s="3">
        <f>Rents!$E$11</f>
        <v>600</v>
      </c>
      <c r="G8" s="3">
        <f t="shared" ref="G8:G13" si="1">F8-E8</f>
        <v>-121</v>
      </c>
      <c r="H8" s="17" t="str">
        <f t="shared" ref="H8:H13" si="2">IF(G8&gt;0,G8,"N/A")</f>
        <v>N/A</v>
      </c>
      <c r="J8" s="42">
        <f t="shared" ref="J8:J13" si="3">$F8*1.1</f>
        <v>660</v>
      </c>
      <c r="K8" s="42">
        <f t="shared" ref="K8:S10" si="4">J8*1.1</f>
        <v>726.00000000000011</v>
      </c>
      <c r="L8" s="42">
        <f t="shared" si="4"/>
        <v>798.60000000000014</v>
      </c>
      <c r="M8" s="42">
        <f t="shared" si="4"/>
        <v>878.46000000000026</v>
      </c>
      <c r="N8" s="42">
        <f t="shared" si="4"/>
        <v>966.30600000000038</v>
      </c>
      <c r="O8" s="42">
        <f t="shared" si="4"/>
        <v>1062.9366000000005</v>
      </c>
      <c r="P8" s="42">
        <f t="shared" si="4"/>
        <v>1169.2302600000005</v>
      </c>
      <c r="Q8" s="42">
        <f t="shared" si="4"/>
        <v>1286.1532860000007</v>
      </c>
      <c r="R8" s="42">
        <f t="shared" si="4"/>
        <v>1414.7686146000008</v>
      </c>
      <c r="S8" s="42">
        <f t="shared" si="4"/>
        <v>1556.245476060001</v>
      </c>
      <c r="T8" s="42"/>
      <c r="U8" s="42">
        <f t="shared" ref="U8:AD13" si="5">(AR8*$U$4)/12</f>
        <v>739.02499999999998</v>
      </c>
      <c r="V8" s="42">
        <f t="shared" si="5"/>
        <v>757.50062499999979</v>
      </c>
      <c r="W8" s="42">
        <f t="shared" si="5"/>
        <v>776.43814062499985</v>
      </c>
      <c r="X8" s="42">
        <f t="shared" si="5"/>
        <v>795.84909414062474</v>
      </c>
      <c r="Y8" s="42">
        <f t="shared" si="5"/>
        <v>815.74532149414017</v>
      </c>
      <c r="Z8" s="42">
        <f t="shared" si="5"/>
        <v>836.1389545314936</v>
      </c>
      <c r="AA8" s="42">
        <f t="shared" si="5"/>
        <v>857.04242839478081</v>
      </c>
      <c r="AB8" s="42">
        <f t="shared" si="5"/>
        <v>878.4684891046503</v>
      </c>
      <c r="AC8" s="42">
        <f t="shared" si="5"/>
        <v>900.43020133226662</v>
      </c>
      <c r="AD8" s="42">
        <f t="shared" si="5"/>
        <v>922.94095636557313</v>
      </c>
      <c r="AE8" s="42"/>
      <c r="AF8" s="42"/>
      <c r="AG8" s="42">
        <f t="shared" ref="AG8:AG10" si="6">J8-U8</f>
        <v>-79.024999999999977</v>
      </c>
      <c r="AH8" s="42">
        <f t="shared" ref="AH8:AP10" si="7">K8-V8</f>
        <v>-31.500624999999673</v>
      </c>
      <c r="AI8" s="42">
        <f t="shared" si="7"/>
        <v>22.16185937500029</v>
      </c>
      <c r="AJ8" s="42">
        <f t="shared" si="7"/>
        <v>82.610905859375521</v>
      </c>
      <c r="AK8" s="42">
        <f t="shared" si="7"/>
        <v>150.56067850586021</v>
      </c>
      <c r="AL8" s="42">
        <f t="shared" si="7"/>
        <v>226.79764546850686</v>
      </c>
      <c r="AM8" s="42">
        <f t="shared" si="7"/>
        <v>312.18783160521969</v>
      </c>
      <c r="AN8" s="42">
        <f t="shared" si="7"/>
        <v>407.68479689535036</v>
      </c>
      <c r="AO8" s="42">
        <f t="shared" si="7"/>
        <v>514.33841326773415</v>
      </c>
      <c r="AP8" s="42">
        <f t="shared" si="7"/>
        <v>633.30451969442788</v>
      </c>
      <c r="AQ8" s="42"/>
      <c r="AR8" s="42">
        <f t="shared" ref="AR8:AR13" si="8">B8*$AR$3</f>
        <v>29560.999999999996</v>
      </c>
      <c r="AS8" s="42">
        <f t="shared" ref="AS8:BA10" si="9">AR8*$AR$3</f>
        <v>30300.024999999994</v>
      </c>
      <c r="AT8" s="42">
        <f t="shared" si="9"/>
        <v>31057.525624999991</v>
      </c>
      <c r="AU8" s="42">
        <f t="shared" si="9"/>
        <v>31833.963765624987</v>
      </c>
      <c r="AV8" s="42">
        <f t="shared" si="9"/>
        <v>32629.81285976561</v>
      </c>
      <c r="AW8" s="42">
        <f t="shared" si="9"/>
        <v>33445.558181259745</v>
      </c>
      <c r="AX8" s="42">
        <f t="shared" si="9"/>
        <v>34281.697135791233</v>
      </c>
      <c r="AY8" s="42">
        <f t="shared" si="9"/>
        <v>35138.739564186013</v>
      </c>
      <c r="AZ8" s="42">
        <f t="shared" si="9"/>
        <v>36017.208053290662</v>
      </c>
      <c r="BA8" s="42">
        <f t="shared" si="9"/>
        <v>36917.638254622929</v>
      </c>
    </row>
    <row r="9" spans="1:56" ht="17.25" customHeight="1" x14ac:dyDescent="0.25">
      <c r="A9" s="46"/>
      <c r="B9" s="3">
        <f>'HUD Income'!$B$25</f>
        <v>36050</v>
      </c>
      <c r="C9" s="1">
        <v>0.5</v>
      </c>
      <c r="D9" s="3">
        <f>'HUD Income'!$L$25</f>
        <v>901.25</v>
      </c>
      <c r="E9" s="3">
        <f t="shared" si="0"/>
        <v>901.25</v>
      </c>
      <c r="F9" s="3">
        <f>Rents!$E$11</f>
        <v>600</v>
      </c>
      <c r="G9" s="3">
        <f t="shared" si="1"/>
        <v>-301.25</v>
      </c>
      <c r="H9" s="17" t="str">
        <f t="shared" si="2"/>
        <v>N/A</v>
      </c>
      <c r="I9" t="s">
        <v>28</v>
      </c>
      <c r="J9" s="42">
        <f t="shared" si="3"/>
        <v>660</v>
      </c>
      <c r="K9" s="42">
        <f t="shared" si="4"/>
        <v>726.00000000000011</v>
      </c>
      <c r="L9" s="42">
        <f t="shared" si="4"/>
        <v>798.60000000000014</v>
      </c>
      <c r="M9" s="42">
        <f t="shared" si="4"/>
        <v>878.46000000000026</v>
      </c>
      <c r="N9" s="42">
        <f t="shared" si="4"/>
        <v>966.30600000000038</v>
      </c>
      <c r="O9" s="42">
        <f t="shared" si="4"/>
        <v>1062.9366000000005</v>
      </c>
      <c r="P9" s="42">
        <f t="shared" si="4"/>
        <v>1169.2302600000005</v>
      </c>
      <c r="Q9" s="42">
        <f t="shared" si="4"/>
        <v>1286.1532860000007</v>
      </c>
      <c r="R9" s="42">
        <f t="shared" si="4"/>
        <v>1414.7686146000008</v>
      </c>
      <c r="S9" s="42">
        <f t="shared" si="4"/>
        <v>1556.245476060001</v>
      </c>
      <c r="T9" s="42"/>
      <c r="U9" s="42">
        <f t="shared" si="5"/>
        <v>923.78125</v>
      </c>
      <c r="V9" s="42">
        <f t="shared" si="5"/>
        <v>946.87578124999993</v>
      </c>
      <c r="W9" s="42">
        <f t="shared" si="5"/>
        <v>970.54767578124984</v>
      </c>
      <c r="X9" s="42">
        <f t="shared" si="5"/>
        <v>994.81136767578107</v>
      </c>
      <c r="Y9" s="42">
        <f t="shared" si="5"/>
        <v>1019.6816518676754</v>
      </c>
      <c r="Z9" s="42">
        <f t="shared" si="5"/>
        <v>1045.1736931643673</v>
      </c>
      <c r="AA9" s="42">
        <f t="shared" si="5"/>
        <v>1071.3030354934763</v>
      </c>
      <c r="AB9" s="42">
        <f t="shared" si="5"/>
        <v>1098.0856113808131</v>
      </c>
      <c r="AC9" s="42">
        <f t="shared" si="5"/>
        <v>1125.5377516653334</v>
      </c>
      <c r="AD9" s="42">
        <f t="shared" si="5"/>
        <v>1153.6761954569668</v>
      </c>
      <c r="AE9" s="42"/>
      <c r="AF9" s="42"/>
      <c r="AG9" s="42">
        <f t="shared" si="6"/>
        <v>-263.78125</v>
      </c>
      <c r="AH9" s="42">
        <f t="shared" si="7"/>
        <v>-220.87578124999982</v>
      </c>
      <c r="AI9" s="42">
        <f t="shared" si="7"/>
        <v>-171.9476757812497</v>
      </c>
      <c r="AJ9" s="42">
        <f t="shared" si="7"/>
        <v>-116.35136767578081</v>
      </c>
      <c r="AK9" s="42">
        <f t="shared" si="7"/>
        <v>-53.37565186767506</v>
      </c>
      <c r="AL9" s="42">
        <f t="shared" si="7"/>
        <v>17.762906835633203</v>
      </c>
      <c r="AM9" s="42">
        <f t="shared" si="7"/>
        <v>97.927224506524226</v>
      </c>
      <c r="AN9" s="42">
        <f t="shared" si="7"/>
        <v>188.06767461918753</v>
      </c>
      <c r="AO9" s="42">
        <f t="shared" si="7"/>
        <v>289.23086293466736</v>
      </c>
      <c r="AP9" s="42">
        <f t="shared" si="7"/>
        <v>402.56928060303426</v>
      </c>
      <c r="AQ9" s="42"/>
      <c r="AR9" s="42">
        <f t="shared" si="8"/>
        <v>36951.25</v>
      </c>
      <c r="AS9" s="42">
        <f t="shared" si="9"/>
        <v>37875.03125</v>
      </c>
      <c r="AT9" s="42">
        <f t="shared" si="9"/>
        <v>38821.907031249997</v>
      </c>
      <c r="AU9" s="42">
        <f t="shared" si="9"/>
        <v>39792.45470703124</v>
      </c>
      <c r="AV9" s="42">
        <f t="shared" si="9"/>
        <v>40787.266074707019</v>
      </c>
      <c r="AW9" s="42">
        <f t="shared" si="9"/>
        <v>41806.94772657469</v>
      </c>
      <c r="AX9" s="42">
        <f t="shared" si="9"/>
        <v>42852.121419739051</v>
      </c>
      <c r="AY9" s="42">
        <f t="shared" si="9"/>
        <v>43923.424455232525</v>
      </c>
      <c r="AZ9" s="42">
        <f t="shared" si="9"/>
        <v>45021.510066613337</v>
      </c>
      <c r="BA9" s="42">
        <f t="shared" si="9"/>
        <v>46147.047818278668</v>
      </c>
    </row>
    <row r="10" spans="1:56" ht="17.25" customHeight="1" x14ac:dyDescent="0.25">
      <c r="A10" s="46"/>
      <c r="B10" s="3">
        <f>'HUD Income'!$B$29</f>
        <v>43260</v>
      </c>
      <c r="C10" s="1">
        <v>0.6</v>
      </c>
      <c r="D10" s="3">
        <f>'HUD Income'!$L$29</f>
        <v>1081.5</v>
      </c>
      <c r="E10" s="3">
        <f t="shared" si="0"/>
        <v>1081.5</v>
      </c>
      <c r="F10" s="3">
        <f>Rents!$E$11</f>
        <v>600</v>
      </c>
      <c r="G10" s="3">
        <f t="shared" si="1"/>
        <v>-481.5</v>
      </c>
      <c r="H10" s="17" t="str">
        <f t="shared" si="2"/>
        <v>N/A</v>
      </c>
      <c r="J10" s="42">
        <f t="shared" si="3"/>
        <v>660</v>
      </c>
      <c r="K10" s="42">
        <f t="shared" si="4"/>
        <v>726.00000000000011</v>
      </c>
      <c r="L10" s="42">
        <f t="shared" si="4"/>
        <v>798.60000000000014</v>
      </c>
      <c r="M10" s="42">
        <f t="shared" si="4"/>
        <v>878.46000000000026</v>
      </c>
      <c r="N10" s="42">
        <f t="shared" si="4"/>
        <v>966.30600000000038</v>
      </c>
      <c r="O10" s="42">
        <f t="shared" si="4"/>
        <v>1062.9366000000005</v>
      </c>
      <c r="P10" s="42">
        <f t="shared" si="4"/>
        <v>1169.2302600000005</v>
      </c>
      <c r="Q10" s="42">
        <f t="shared" si="4"/>
        <v>1286.1532860000007</v>
      </c>
      <c r="R10" s="42">
        <f t="shared" si="4"/>
        <v>1414.7686146000008</v>
      </c>
      <c r="S10" s="42">
        <f t="shared" si="4"/>
        <v>1556.245476060001</v>
      </c>
      <c r="T10" s="42"/>
      <c r="U10" s="42">
        <f t="shared" si="5"/>
        <v>1108.5374999999997</v>
      </c>
      <c r="V10" s="42">
        <f t="shared" si="5"/>
        <v>1136.2509374999997</v>
      </c>
      <c r="W10" s="42">
        <f t="shared" si="5"/>
        <v>1164.6572109374995</v>
      </c>
      <c r="X10" s="42">
        <f t="shared" si="5"/>
        <v>1193.7736412109371</v>
      </c>
      <c r="Y10" s="42">
        <f t="shared" si="5"/>
        <v>1223.6179822412103</v>
      </c>
      <c r="Z10" s="42">
        <f t="shared" si="5"/>
        <v>1254.2084317972406</v>
      </c>
      <c r="AA10" s="42">
        <f t="shared" si="5"/>
        <v>1285.5636425921714</v>
      </c>
      <c r="AB10" s="42">
        <f t="shared" si="5"/>
        <v>1317.7027336569756</v>
      </c>
      <c r="AC10" s="42">
        <f t="shared" si="5"/>
        <v>1350.6453019983999</v>
      </c>
      <c r="AD10" s="42">
        <f t="shared" si="5"/>
        <v>1384.4114345483597</v>
      </c>
      <c r="AE10" s="42"/>
      <c r="AF10" s="42"/>
      <c r="AG10" s="42">
        <f t="shared" si="6"/>
        <v>-448.53749999999968</v>
      </c>
      <c r="AH10" s="42">
        <f t="shared" si="7"/>
        <v>-410.25093749999962</v>
      </c>
      <c r="AI10" s="42">
        <f t="shared" si="7"/>
        <v>-366.05721093749935</v>
      </c>
      <c r="AJ10" s="42">
        <f t="shared" si="7"/>
        <v>-315.31364121093679</v>
      </c>
      <c r="AK10" s="42">
        <f t="shared" si="7"/>
        <v>-257.31198224120988</v>
      </c>
      <c r="AL10" s="42">
        <f t="shared" si="7"/>
        <v>-191.27183179724011</v>
      </c>
      <c r="AM10" s="42">
        <f t="shared" si="7"/>
        <v>-116.33338259217089</v>
      </c>
      <c r="AN10" s="42">
        <f t="shared" si="7"/>
        <v>-31.549447656974962</v>
      </c>
      <c r="AO10" s="42">
        <f t="shared" si="7"/>
        <v>64.123312601600901</v>
      </c>
      <c r="AP10" s="42">
        <f t="shared" si="7"/>
        <v>171.83404151164132</v>
      </c>
      <c r="AQ10" s="42"/>
      <c r="AR10" s="42">
        <f t="shared" si="8"/>
        <v>44341.499999999993</v>
      </c>
      <c r="AS10" s="42">
        <f t="shared" si="9"/>
        <v>45450.037499999991</v>
      </c>
      <c r="AT10" s="42">
        <f t="shared" si="9"/>
        <v>46586.288437499985</v>
      </c>
      <c r="AU10" s="42">
        <f t="shared" si="9"/>
        <v>47750.945648437482</v>
      </c>
      <c r="AV10" s="42">
        <f t="shared" si="9"/>
        <v>48944.719289648412</v>
      </c>
      <c r="AW10" s="42">
        <f t="shared" si="9"/>
        <v>50168.337271889621</v>
      </c>
      <c r="AX10" s="42">
        <f t="shared" si="9"/>
        <v>51422.545703686854</v>
      </c>
      <c r="AY10" s="42">
        <f t="shared" si="9"/>
        <v>52708.109346279023</v>
      </c>
      <c r="AZ10" s="42">
        <f t="shared" si="9"/>
        <v>54025.812079935997</v>
      </c>
      <c r="BA10" s="42">
        <f t="shared" si="9"/>
        <v>55376.457381934393</v>
      </c>
    </row>
    <row r="11" spans="1:56" ht="17.25" customHeight="1" x14ac:dyDescent="0.25">
      <c r="A11" s="46"/>
      <c r="B11" s="3">
        <f>'HUD Income'!$B$33</f>
        <v>57700</v>
      </c>
      <c r="C11" s="1">
        <v>0.8</v>
      </c>
      <c r="D11" s="3">
        <f>'HUD Income'!$L$33</f>
        <v>1442.5</v>
      </c>
      <c r="E11" s="3">
        <f t="shared" si="0"/>
        <v>1442.5</v>
      </c>
      <c r="F11" s="3">
        <f>Rents!$E$12</f>
        <v>760</v>
      </c>
      <c r="G11" s="3">
        <f t="shared" si="1"/>
        <v>-682.5</v>
      </c>
      <c r="H11" s="17" t="str">
        <f t="shared" si="2"/>
        <v>N/A</v>
      </c>
      <c r="J11" s="42">
        <f t="shared" si="3"/>
        <v>836.00000000000011</v>
      </c>
      <c r="K11" s="42">
        <f t="shared" ref="K11:S11" si="10">J11*1.1</f>
        <v>919.60000000000025</v>
      </c>
      <c r="L11" s="42">
        <f t="shared" si="10"/>
        <v>1011.5600000000004</v>
      </c>
      <c r="M11" s="42">
        <f t="shared" si="10"/>
        <v>1112.7160000000006</v>
      </c>
      <c r="N11" s="42">
        <f t="shared" si="10"/>
        <v>1223.9876000000008</v>
      </c>
      <c r="O11" s="42">
        <f t="shared" si="10"/>
        <v>1346.3863600000011</v>
      </c>
      <c r="P11" s="42">
        <f t="shared" si="10"/>
        <v>1481.0249960000012</v>
      </c>
      <c r="Q11" s="42">
        <f t="shared" si="10"/>
        <v>1629.1274956000016</v>
      </c>
      <c r="R11" s="42">
        <f t="shared" si="10"/>
        <v>1792.0402451600019</v>
      </c>
      <c r="S11" s="42">
        <f t="shared" si="10"/>
        <v>1971.2442696760022</v>
      </c>
      <c r="T11" s="42"/>
      <c r="U11" s="42">
        <f t="shared" si="5"/>
        <v>1478.5624999999998</v>
      </c>
      <c r="V11" s="42">
        <f t="shared" si="5"/>
        <v>1515.5265624999995</v>
      </c>
      <c r="W11" s="42">
        <f t="shared" si="5"/>
        <v>1553.4147265624995</v>
      </c>
      <c r="X11" s="42">
        <f t="shared" si="5"/>
        <v>1592.2500947265617</v>
      </c>
      <c r="Y11" s="42">
        <f t="shared" si="5"/>
        <v>1632.0563470947257</v>
      </c>
      <c r="Z11" s="42">
        <f t="shared" si="5"/>
        <v>1672.8577557720937</v>
      </c>
      <c r="AA11" s="42">
        <f t="shared" si="5"/>
        <v>1714.679199666396</v>
      </c>
      <c r="AB11" s="42">
        <f t="shared" si="5"/>
        <v>1757.5461796580557</v>
      </c>
      <c r="AC11" s="42">
        <f t="shared" si="5"/>
        <v>1801.4848341495072</v>
      </c>
      <c r="AD11" s="42">
        <f t="shared" si="5"/>
        <v>1846.5219550032443</v>
      </c>
      <c r="AE11" s="42"/>
      <c r="AF11" s="42"/>
      <c r="AG11" s="42">
        <f t="shared" ref="AG11:AG13" si="11">J11-U11</f>
        <v>-642.56249999999966</v>
      </c>
      <c r="AH11" s="42">
        <f t="shared" ref="AH11:AH13" si="12">K11-V11</f>
        <v>-595.92656249999925</v>
      </c>
      <c r="AI11" s="42">
        <f t="shared" ref="AI11:AI13" si="13">L11-W11</f>
        <v>-541.85472656249908</v>
      </c>
      <c r="AJ11" s="42">
        <f t="shared" ref="AJ11:AJ13" si="14">M11-X11</f>
        <v>-479.53409472656108</v>
      </c>
      <c r="AK11" s="42">
        <f t="shared" ref="AK11:AK13" si="15">N11-Y11</f>
        <v>-408.06874709472481</v>
      </c>
      <c r="AL11" s="42">
        <f t="shared" ref="AL11:AL13" si="16">O11-Z11</f>
        <v>-326.47139577209259</v>
      </c>
      <c r="AM11" s="42">
        <f t="shared" ref="AM11:AM13" si="17">P11-AA11</f>
        <v>-233.65420366639478</v>
      </c>
      <c r="AN11" s="42">
        <f t="shared" ref="AN11:AN13" si="18">Q11-AB11</f>
        <v>-128.41868405805417</v>
      </c>
      <c r="AO11" s="42">
        <f t="shared" ref="AO11:AO13" si="19">R11-AC11</f>
        <v>-9.4445889895052915</v>
      </c>
      <c r="AP11" s="42">
        <f t="shared" ref="AP11:AP13" si="20">S11-AD11</f>
        <v>124.72231467275788</v>
      </c>
      <c r="AQ11" s="42"/>
      <c r="AR11" s="42">
        <f t="shared" si="8"/>
        <v>59142.499999999993</v>
      </c>
      <c r="AS11" s="42">
        <f t="shared" ref="AS11:BA11" si="21">AR11*$AR$3</f>
        <v>60621.062499999985</v>
      </c>
      <c r="AT11" s="42">
        <f t="shared" si="21"/>
        <v>62136.589062499981</v>
      </c>
      <c r="AU11" s="42">
        <f t="shared" si="21"/>
        <v>63690.003789062474</v>
      </c>
      <c r="AV11" s="42">
        <f t="shared" si="21"/>
        <v>65282.253883789032</v>
      </c>
      <c r="AW11" s="42">
        <f t="shared" si="21"/>
        <v>66914.310230883755</v>
      </c>
      <c r="AX11" s="42">
        <f t="shared" si="21"/>
        <v>68587.167986655841</v>
      </c>
      <c r="AY11" s="42">
        <f t="shared" si="21"/>
        <v>70301.847186322237</v>
      </c>
      <c r="AZ11" s="42">
        <f t="shared" si="21"/>
        <v>72059.393365980286</v>
      </c>
      <c r="BA11" s="42">
        <f t="shared" si="21"/>
        <v>73860.87820012978</v>
      </c>
    </row>
    <row r="12" spans="1:56" ht="17.25" customHeight="1" x14ac:dyDescent="0.25">
      <c r="A12" s="46"/>
      <c r="B12" s="3">
        <f>'HUD Income'!$B$37</f>
        <v>57890</v>
      </c>
      <c r="C12" s="1">
        <v>1</v>
      </c>
      <c r="D12" s="3">
        <f>'HUD Income'!$L$37</f>
        <v>1447.25</v>
      </c>
      <c r="E12" s="3">
        <f t="shared" si="0"/>
        <v>1447.25</v>
      </c>
      <c r="F12" s="3">
        <f>Rents!$E$12</f>
        <v>760</v>
      </c>
      <c r="G12" s="3">
        <f t="shared" si="1"/>
        <v>-687.25</v>
      </c>
      <c r="H12" s="17" t="str">
        <f t="shared" si="2"/>
        <v>N/A</v>
      </c>
      <c r="J12" s="42">
        <f t="shared" si="3"/>
        <v>836.00000000000011</v>
      </c>
      <c r="K12" s="42">
        <f t="shared" ref="K12:S12" si="22">J12*1.1</f>
        <v>919.60000000000025</v>
      </c>
      <c r="L12" s="42">
        <f t="shared" si="22"/>
        <v>1011.5600000000004</v>
      </c>
      <c r="M12" s="42">
        <f t="shared" si="22"/>
        <v>1112.7160000000006</v>
      </c>
      <c r="N12" s="42">
        <f t="shared" si="22"/>
        <v>1223.9876000000008</v>
      </c>
      <c r="O12" s="42">
        <f t="shared" si="22"/>
        <v>1346.3863600000011</v>
      </c>
      <c r="P12" s="42">
        <f t="shared" si="22"/>
        <v>1481.0249960000012</v>
      </c>
      <c r="Q12" s="42">
        <f t="shared" si="22"/>
        <v>1629.1274956000016</v>
      </c>
      <c r="R12" s="42">
        <f t="shared" si="22"/>
        <v>1792.0402451600019</v>
      </c>
      <c r="S12" s="42">
        <f t="shared" si="22"/>
        <v>1971.2442696760022</v>
      </c>
      <c r="T12" s="42"/>
      <c r="U12" s="42">
        <f t="shared" si="5"/>
        <v>1483.4312499999996</v>
      </c>
      <c r="V12" s="42">
        <f t="shared" si="5"/>
        <v>1520.5170312499995</v>
      </c>
      <c r="W12" s="42">
        <f t="shared" si="5"/>
        <v>1558.5299570312498</v>
      </c>
      <c r="X12" s="42">
        <f t="shared" si="5"/>
        <v>1597.4932059570308</v>
      </c>
      <c r="Y12" s="42">
        <f t="shared" si="5"/>
        <v>1637.4305361059562</v>
      </c>
      <c r="Z12" s="42">
        <f t="shared" si="5"/>
        <v>1678.3662995086052</v>
      </c>
      <c r="AA12" s="42">
        <f t="shared" si="5"/>
        <v>1720.3254569963201</v>
      </c>
      <c r="AB12" s="42">
        <f t="shared" si="5"/>
        <v>1763.3335934212282</v>
      </c>
      <c r="AC12" s="42">
        <f t="shared" si="5"/>
        <v>1807.4169332567587</v>
      </c>
      <c r="AD12" s="42">
        <f t="shared" si="5"/>
        <v>1852.6023565881776</v>
      </c>
      <c r="AE12" s="42"/>
      <c r="AF12" s="42"/>
      <c r="AG12" s="42">
        <f t="shared" si="11"/>
        <v>-647.43124999999952</v>
      </c>
      <c r="AH12" s="42">
        <f t="shared" si="12"/>
        <v>-600.91703124999924</v>
      </c>
      <c r="AI12" s="42">
        <f t="shared" si="13"/>
        <v>-546.96995703124935</v>
      </c>
      <c r="AJ12" s="42">
        <f t="shared" si="14"/>
        <v>-484.77720595703022</v>
      </c>
      <c r="AK12" s="42">
        <f t="shared" si="15"/>
        <v>-413.44293610595537</v>
      </c>
      <c r="AL12" s="42">
        <f t="shared" si="16"/>
        <v>-331.97993950860405</v>
      </c>
      <c r="AM12" s="42">
        <f t="shared" si="17"/>
        <v>-239.30046099631886</v>
      </c>
      <c r="AN12" s="42">
        <f t="shared" si="18"/>
        <v>-134.20609782122665</v>
      </c>
      <c r="AO12" s="42">
        <f t="shared" si="19"/>
        <v>-15.37668809675688</v>
      </c>
      <c r="AP12" s="42">
        <f t="shared" si="20"/>
        <v>118.64191308782461</v>
      </c>
      <c r="AQ12" s="42"/>
      <c r="AR12" s="42">
        <f t="shared" si="8"/>
        <v>59337.249999999993</v>
      </c>
      <c r="AS12" s="42">
        <f t="shared" ref="AS12:BA12" si="23">AR12*$AR$3</f>
        <v>60820.681249999987</v>
      </c>
      <c r="AT12" s="42">
        <f t="shared" si="23"/>
        <v>62341.198281249985</v>
      </c>
      <c r="AU12" s="42">
        <f t="shared" si="23"/>
        <v>63899.728238281226</v>
      </c>
      <c r="AV12" s="42">
        <f t="shared" si="23"/>
        <v>65497.221444238254</v>
      </c>
      <c r="AW12" s="42">
        <f t="shared" si="23"/>
        <v>67134.651980344206</v>
      </c>
      <c r="AX12" s="42">
        <f t="shared" si="23"/>
        <v>68813.018279852811</v>
      </c>
      <c r="AY12" s="42">
        <f t="shared" si="23"/>
        <v>70533.343736849129</v>
      </c>
      <c r="AZ12" s="42">
        <f t="shared" si="23"/>
        <v>72296.677330270351</v>
      </c>
      <c r="BA12" s="42">
        <f t="shared" si="23"/>
        <v>74104.094263527106</v>
      </c>
    </row>
    <row r="13" spans="1:56" ht="17.25" customHeight="1" x14ac:dyDescent="0.25">
      <c r="A13" s="46"/>
      <c r="B13" s="3">
        <f>'HUD Income'!$B$41</f>
        <v>69468</v>
      </c>
      <c r="C13" s="1">
        <v>1.2</v>
      </c>
      <c r="D13" s="3">
        <f>'HUD Income'!$L$41</f>
        <v>1736.6999999999998</v>
      </c>
      <c r="E13" s="3">
        <f t="shared" si="0"/>
        <v>1736.6999999999998</v>
      </c>
      <c r="F13" s="3">
        <f>Rents!$E$12</f>
        <v>760</v>
      </c>
      <c r="G13" s="3">
        <f t="shared" si="1"/>
        <v>-976.69999999999982</v>
      </c>
      <c r="H13" s="17" t="str">
        <f t="shared" si="2"/>
        <v>N/A</v>
      </c>
      <c r="J13" s="42">
        <f t="shared" si="3"/>
        <v>836.00000000000011</v>
      </c>
      <c r="K13" s="42">
        <f t="shared" ref="K13:S13" si="24">J13*1.1</f>
        <v>919.60000000000025</v>
      </c>
      <c r="L13" s="42">
        <f t="shared" si="24"/>
        <v>1011.5600000000004</v>
      </c>
      <c r="M13" s="42">
        <f t="shared" si="24"/>
        <v>1112.7160000000006</v>
      </c>
      <c r="N13" s="42">
        <f t="shared" si="24"/>
        <v>1223.9876000000008</v>
      </c>
      <c r="O13" s="42">
        <f t="shared" si="24"/>
        <v>1346.3863600000011</v>
      </c>
      <c r="P13" s="42">
        <f t="shared" si="24"/>
        <v>1481.0249960000012</v>
      </c>
      <c r="Q13" s="42">
        <f t="shared" si="24"/>
        <v>1629.1274956000016</v>
      </c>
      <c r="R13" s="42">
        <f t="shared" si="24"/>
        <v>1792.0402451600019</v>
      </c>
      <c r="S13" s="42">
        <f t="shared" si="24"/>
        <v>1971.2442696760022</v>
      </c>
      <c r="T13" s="42"/>
      <c r="U13" s="42">
        <f t="shared" si="5"/>
        <v>1780.1175000000001</v>
      </c>
      <c r="V13" s="42">
        <f t="shared" si="5"/>
        <v>1824.6204374999998</v>
      </c>
      <c r="W13" s="42">
        <f t="shared" si="5"/>
        <v>1870.2359484374995</v>
      </c>
      <c r="X13" s="42">
        <f t="shared" si="5"/>
        <v>1916.9918471484368</v>
      </c>
      <c r="Y13" s="42">
        <f t="shared" si="5"/>
        <v>1964.9166433271475</v>
      </c>
      <c r="Z13" s="42">
        <f t="shared" si="5"/>
        <v>2014.0395594103263</v>
      </c>
      <c r="AA13" s="42">
        <f t="shared" si="5"/>
        <v>2064.3905483955841</v>
      </c>
      <c r="AB13" s="42">
        <f t="shared" si="5"/>
        <v>2116.0003121054733</v>
      </c>
      <c r="AC13" s="42">
        <f t="shared" si="5"/>
        <v>2168.9003199081099</v>
      </c>
      <c r="AD13" s="42">
        <f t="shared" si="5"/>
        <v>2223.1228279058128</v>
      </c>
      <c r="AE13" s="42"/>
      <c r="AF13" s="42"/>
      <c r="AG13" s="42">
        <f t="shared" si="11"/>
        <v>-944.11749999999995</v>
      </c>
      <c r="AH13" s="42">
        <f t="shared" si="12"/>
        <v>-905.0204374999995</v>
      </c>
      <c r="AI13" s="42">
        <f t="shared" si="13"/>
        <v>-858.67594843749907</v>
      </c>
      <c r="AJ13" s="42">
        <f t="shared" si="14"/>
        <v>-804.27584714843624</v>
      </c>
      <c r="AK13" s="42">
        <f t="shared" si="15"/>
        <v>-740.9290433271467</v>
      </c>
      <c r="AL13" s="42">
        <f t="shared" si="16"/>
        <v>-667.65319941032521</v>
      </c>
      <c r="AM13" s="42">
        <f t="shared" si="17"/>
        <v>-583.36555239558288</v>
      </c>
      <c r="AN13" s="42">
        <f t="shared" si="18"/>
        <v>-486.87281650547175</v>
      </c>
      <c r="AO13" s="42">
        <f t="shared" si="19"/>
        <v>-376.86007474810799</v>
      </c>
      <c r="AP13" s="42">
        <f t="shared" si="20"/>
        <v>-251.87855822981055</v>
      </c>
      <c r="AQ13" s="42"/>
      <c r="AR13" s="42">
        <f t="shared" si="8"/>
        <v>71204.7</v>
      </c>
      <c r="AS13" s="42">
        <f t="shared" ref="AS13:BA13" si="25">AR13*$AR$3</f>
        <v>72984.81749999999</v>
      </c>
      <c r="AT13" s="42">
        <f t="shared" si="25"/>
        <v>74809.437937499984</v>
      </c>
      <c r="AU13" s="42">
        <f t="shared" si="25"/>
        <v>76679.673885937475</v>
      </c>
      <c r="AV13" s="42">
        <f t="shared" si="25"/>
        <v>78596.665733085902</v>
      </c>
      <c r="AW13" s="42">
        <f t="shared" si="25"/>
        <v>80561.582376413047</v>
      </c>
      <c r="AX13" s="42">
        <f t="shared" si="25"/>
        <v>82575.621935823365</v>
      </c>
      <c r="AY13" s="42">
        <f t="shared" si="25"/>
        <v>84640.01248421894</v>
      </c>
      <c r="AZ13" s="42">
        <f t="shared" si="25"/>
        <v>86756.012796324401</v>
      </c>
      <c r="BA13" s="42">
        <f t="shared" si="25"/>
        <v>88924.913116232507</v>
      </c>
    </row>
    <row r="14" spans="1:56" ht="17.25" customHeight="1" x14ac:dyDescent="0.25">
      <c r="B14" s="19" t="s">
        <v>57</v>
      </c>
      <c r="H14" s="3"/>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c r="C16" s="1"/>
      <c r="D16" s="3"/>
      <c r="E16" s="3"/>
      <c r="F16" s="3"/>
      <c r="G16" s="3"/>
      <c r="H16" s="17"/>
    </row>
    <row r="17" spans="1:53" ht="17.25" customHeight="1" x14ac:dyDescent="0.25">
      <c r="A17" s="46"/>
      <c r="B17" s="3"/>
      <c r="C17" s="1"/>
      <c r="D17" s="3"/>
      <c r="E17" s="3"/>
      <c r="F17" s="3"/>
      <c r="G17" s="3"/>
      <c r="H17" s="17"/>
    </row>
    <row r="18" spans="1:53" ht="17.25" customHeight="1" x14ac:dyDescent="0.25">
      <c r="A18" s="46"/>
      <c r="B18" s="3">
        <f>'HUD Income'!$C$21</f>
        <v>32960</v>
      </c>
      <c r="C18" s="1">
        <v>0.4</v>
      </c>
      <c r="D18" s="3">
        <f>'HUD Income'!$M$21</f>
        <v>824</v>
      </c>
      <c r="E18" s="3">
        <f t="shared" ref="E18:E23" si="26">B18*0.3/12</f>
        <v>824</v>
      </c>
      <c r="F18" s="3">
        <f>Rents!$E$11</f>
        <v>600</v>
      </c>
      <c r="G18" s="3">
        <f t="shared" ref="G18:G23" si="27">F18-E18</f>
        <v>-224</v>
      </c>
      <c r="H18" s="17" t="str">
        <f t="shared" ref="H18:H23" si="28">IF(G18&gt;0,G18,"N/A")</f>
        <v>N/A</v>
      </c>
      <c r="J18" s="42">
        <f t="shared" ref="J18:J23" si="29">$F18*1.1</f>
        <v>660</v>
      </c>
      <c r="K18" s="42">
        <f t="shared" ref="K18:S18" si="30">J18*1.1</f>
        <v>726.00000000000011</v>
      </c>
      <c r="L18" s="42">
        <f t="shared" si="30"/>
        <v>798.60000000000014</v>
      </c>
      <c r="M18" s="42">
        <f t="shared" si="30"/>
        <v>878.46000000000026</v>
      </c>
      <c r="N18" s="42">
        <f t="shared" si="30"/>
        <v>966.30600000000038</v>
      </c>
      <c r="O18" s="42">
        <f t="shared" si="30"/>
        <v>1062.9366000000005</v>
      </c>
      <c r="P18" s="42">
        <f t="shared" si="30"/>
        <v>1169.2302600000005</v>
      </c>
      <c r="Q18" s="42">
        <f t="shared" si="30"/>
        <v>1286.1532860000007</v>
      </c>
      <c r="R18" s="42">
        <f t="shared" si="30"/>
        <v>1414.7686146000008</v>
      </c>
      <c r="S18" s="42">
        <f t="shared" si="30"/>
        <v>1556.245476060001</v>
      </c>
      <c r="T18" s="42"/>
      <c r="U18" s="42">
        <f t="shared" ref="U18:AD23" si="31">(AR18*$U$4)/12</f>
        <v>844.59999999999991</v>
      </c>
      <c r="V18" s="42">
        <f t="shared" si="31"/>
        <v>865.71500000000003</v>
      </c>
      <c r="W18" s="42">
        <f t="shared" si="31"/>
        <v>887.35787499999981</v>
      </c>
      <c r="X18" s="42">
        <f t="shared" si="31"/>
        <v>909.54182187499964</v>
      </c>
      <c r="Y18" s="42">
        <f t="shared" si="31"/>
        <v>932.28036742187476</v>
      </c>
      <c r="Z18" s="42">
        <f t="shared" si="31"/>
        <v>955.58737660742145</v>
      </c>
      <c r="AA18" s="42">
        <f t="shared" si="31"/>
        <v>979.4770610226069</v>
      </c>
      <c r="AB18" s="42">
        <f t="shared" si="31"/>
        <v>1003.963987548172</v>
      </c>
      <c r="AC18" s="42">
        <f t="shared" si="31"/>
        <v>1029.0630872368761</v>
      </c>
      <c r="AD18" s="42">
        <f t="shared" si="31"/>
        <v>1054.7896644177979</v>
      </c>
      <c r="AE18" s="42"/>
      <c r="AF18" s="42"/>
      <c r="AG18" s="42">
        <f t="shared" ref="AG18:AG23" si="32">J18-U18</f>
        <v>-184.59999999999991</v>
      </c>
      <c r="AH18" s="42">
        <f t="shared" ref="AH18:AH23" si="33">K18-V18</f>
        <v>-139.71499999999992</v>
      </c>
      <c r="AI18" s="42">
        <f t="shared" ref="AI18:AI23" si="34">L18-W18</f>
        <v>-88.757874999999672</v>
      </c>
      <c r="AJ18" s="42">
        <f t="shared" ref="AJ18:AJ23" si="35">M18-X18</f>
        <v>-31.081821874999378</v>
      </c>
      <c r="AK18" s="42">
        <f t="shared" ref="AK18:AK23" si="36">N18-Y18</f>
        <v>34.025632578125624</v>
      </c>
      <c r="AL18" s="42">
        <f t="shared" ref="AL18:AL23" si="37">O18-Z18</f>
        <v>107.34922339257901</v>
      </c>
      <c r="AM18" s="42">
        <f t="shared" ref="AM18:AM23" si="38">P18-AA18</f>
        <v>189.75319897739359</v>
      </c>
      <c r="AN18" s="42">
        <f t="shared" ref="AN18:AN23" si="39">Q18-AB18</f>
        <v>282.18929845182868</v>
      </c>
      <c r="AO18" s="42">
        <f t="shared" ref="AO18:AO23" si="40">R18-AC18</f>
        <v>385.7055273631247</v>
      </c>
      <c r="AP18" s="42">
        <f t="shared" ref="AP18:AP23" si="41">S18-AD18</f>
        <v>501.45581164220312</v>
      </c>
      <c r="AQ18" s="42"/>
      <c r="AR18" s="42">
        <f t="shared" ref="AR18:AR23" si="42">B18*$AR$3</f>
        <v>33784</v>
      </c>
      <c r="AS18" s="42">
        <f t="shared" ref="AS18:BA18" si="43">AR18*$AR$3</f>
        <v>34628.6</v>
      </c>
      <c r="AT18" s="42">
        <f t="shared" si="43"/>
        <v>35494.314999999995</v>
      </c>
      <c r="AU18" s="42">
        <f t="shared" si="43"/>
        <v>36381.672874999989</v>
      </c>
      <c r="AV18" s="42">
        <f t="shared" si="43"/>
        <v>37291.214696874988</v>
      </c>
      <c r="AW18" s="42">
        <f t="shared" si="43"/>
        <v>38223.495064296862</v>
      </c>
      <c r="AX18" s="42">
        <f t="shared" si="43"/>
        <v>39179.082440904276</v>
      </c>
      <c r="AY18" s="42">
        <f t="shared" si="43"/>
        <v>40158.55950192688</v>
      </c>
      <c r="AZ18" s="42">
        <f t="shared" si="43"/>
        <v>41162.523489475047</v>
      </c>
      <c r="BA18" s="42">
        <f t="shared" si="43"/>
        <v>42191.586576711918</v>
      </c>
    </row>
    <row r="19" spans="1:53" ht="17.25" customHeight="1" x14ac:dyDescent="0.25">
      <c r="A19" s="46"/>
      <c r="B19" s="3">
        <f>'HUD Income'!$C$25</f>
        <v>41200</v>
      </c>
      <c r="C19" s="1">
        <v>0.5</v>
      </c>
      <c r="D19" s="3">
        <f>'HUD Income'!$M$25</f>
        <v>1030</v>
      </c>
      <c r="E19" s="3">
        <f t="shared" si="26"/>
        <v>1030</v>
      </c>
      <c r="F19" s="3">
        <f>Rents!$E$11</f>
        <v>600</v>
      </c>
      <c r="G19" s="3">
        <f>F19-E19</f>
        <v>-430</v>
      </c>
      <c r="H19" s="17" t="str">
        <f t="shared" si="28"/>
        <v>N/A</v>
      </c>
      <c r="J19" s="42">
        <f t="shared" si="29"/>
        <v>660</v>
      </c>
      <c r="K19" s="42">
        <f t="shared" ref="K19:S19" si="44">J19*1.1</f>
        <v>726.00000000000011</v>
      </c>
      <c r="L19" s="42">
        <f t="shared" si="44"/>
        <v>798.60000000000014</v>
      </c>
      <c r="M19" s="42">
        <f t="shared" si="44"/>
        <v>878.46000000000026</v>
      </c>
      <c r="N19" s="42">
        <f t="shared" si="44"/>
        <v>966.30600000000038</v>
      </c>
      <c r="O19" s="42">
        <f t="shared" si="44"/>
        <v>1062.9366000000005</v>
      </c>
      <c r="P19" s="42">
        <f t="shared" si="44"/>
        <v>1169.2302600000005</v>
      </c>
      <c r="Q19" s="42">
        <f t="shared" si="44"/>
        <v>1286.1532860000007</v>
      </c>
      <c r="R19" s="42">
        <f t="shared" si="44"/>
        <v>1414.7686146000008</v>
      </c>
      <c r="S19" s="42">
        <f t="shared" si="44"/>
        <v>1556.245476060001</v>
      </c>
      <c r="T19" s="42"/>
      <c r="U19" s="42">
        <f t="shared" si="31"/>
        <v>1055.7499999999998</v>
      </c>
      <c r="V19" s="42">
        <f t="shared" si="31"/>
        <v>1082.1437499999995</v>
      </c>
      <c r="W19" s="42">
        <f t="shared" si="31"/>
        <v>1109.1973437499994</v>
      </c>
      <c r="X19" s="42">
        <f t="shared" si="31"/>
        <v>1136.9272773437494</v>
      </c>
      <c r="Y19" s="42">
        <f t="shared" si="31"/>
        <v>1165.3504592773431</v>
      </c>
      <c r="Z19" s="42">
        <f t="shared" si="31"/>
        <v>1194.4842207592767</v>
      </c>
      <c r="AA19" s="42">
        <f t="shared" si="31"/>
        <v>1224.3463262782584</v>
      </c>
      <c r="AB19" s="42">
        <f t="shared" si="31"/>
        <v>1254.9549844352148</v>
      </c>
      <c r="AC19" s="42">
        <f t="shared" si="31"/>
        <v>1286.328859046095</v>
      </c>
      <c r="AD19" s="42">
        <f t="shared" si="31"/>
        <v>1318.4870805222472</v>
      </c>
      <c r="AE19" s="42"/>
      <c r="AF19" s="42"/>
      <c r="AG19" s="42">
        <f t="shared" si="32"/>
        <v>-395.74999999999977</v>
      </c>
      <c r="AH19" s="42">
        <f t="shared" si="33"/>
        <v>-356.14374999999939</v>
      </c>
      <c r="AI19" s="42">
        <f t="shared" si="34"/>
        <v>-310.59734374999925</v>
      </c>
      <c r="AJ19" s="42">
        <f t="shared" si="35"/>
        <v>-258.46727734374917</v>
      </c>
      <c r="AK19" s="42">
        <f t="shared" si="36"/>
        <v>-199.04445927734275</v>
      </c>
      <c r="AL19" s="42">
        <f t="shared" si="37"/>
        <v>-131.54762075927624</v>
      </c>
      <c r="AM19" s="42">
        <f t="shared" si="38"/>
        <v>-55.116066278257904</v>
      </c>
      <c r="AN19" s="42">
        <f t="shared" si="39"/>
        <v>31.198301564785879</v>
      </c>
      <c r="AO19" s="42">
        <f t="shared" si="40"/>
        <v>128.4397555539058</v>
      </c>
      <c r="AP19" s="42">
        <f t="shared" si="41"/>
        <v>237.75839553775381</v>
      </c>
      <c r="AQ19" s="42"/>
      <c r="AR19" s="42">
        <f t="shared" si="42"/>
        <v>42229.999999999993</v>
      </c>
      <c r="AS19" s="42">
        <f t="shared" ref="AS19:BA19" si="45">AR19*$AR$3</f>
        <v>43285.749999999985</v>
      </c>
      <c r="AT19" s="42">
        <f t="shared" si="45"/>
        <v>44367.893749999981</v>
      </c>
      <c r="AU19" s="42">
        <f t="shared" si="45"/>
        <v>45477.091093749979</v>
      </c>
      <c r="AV19" s="42">
        <f t="shared" si="45"/>
        <v>46614.018371093727</v>
      </c>
      <c r="AW19" s="42">
        <f t="shared" si="45"/>
        <v>47779.368830371066</v>
      </c>
      <c r="AX19" s="42">
        <f t="shared" si="45"/>
        <v>48973.85305113034</v>
      </c>
      <c r="AY19" s="42">
        <f t="shared" si="45"/>
        <v>50198.199377408593</v>
      </c>
      <c r="AZ19" s="42">
        <f t="shared" si="45"/>
        <v>51453.154361843801</v>
      </c>
      <c r="BA19" s="42">
        <f t="shared" si="45"/>
        <v>52739.483220889888</v>
      </c>
    </row>
    <row r="20" spans="1:53" ht="17.25" customHeight="1" x14ac:dyDescent="0.25">
      <c r="A20" s="46"/>
      <c r="B20" s="3">
        <f>'HUD Income'!$C$29</f>
        <v>49440</v>
      </c>
      <c r="C20" s="1">
        <v>0.6</v>
      </c>
      <c r="D20" s="3">
        <f>'HUD Income'!$M$29</f>
        <v>1236</v>
      </c>
      <c r="E20" s="3">
        <f t="shared" si="26"/>
        <v>1236</v>
      </c>
      <c r="F20" s="3">
        <f>Rents!$E$11</f>
        <v>600</v>
      </c>
      <c r="G20" s="3">
        <f t="shared" si="27"/>
        <v>-636</v>
      </c>
      <c r="H20" s="17" t="str">
        <f t="shared" si="28"/>
        <v>N/A</v>
      </c>
      <c r="J20" s="42">
        <f t="shared" si="29"/>
        <v>660</v>
      </c>
      <c r="K20" s="42">
        <f t="shared" ref="K20:S20" si="46">J20*1.1</f>
        <v>726.00000000000011</v>
      </c>
      <c r="L20" s="42">
        <f t="shared" si="46"/>
        <v>798.60000000000014</v>
      </c>
      <c r="M20" s="42">
        <f t="shared" si="46"/>
        <v>878.46000000000026</v>
      </c>
      <c r="N20" s="42">
        <f t="shared" si="46"/>
        <v>966.30600000000038</v>
      </c>
      <c r="O20" s="42">
        <f t="shared" si="46"/>
        <v>1062.9366000000005</v>
      </c>
      <c r="P20" s="42">
        <f t="shared" si="46"/>
        <v>1169.2302600000005</v>
      </c>
      <c r="Q20" s="42">
        <f t="shared" si="46"/>
        <v>1286.1532860000007</v>
      </c>
      <c r="R20" s="42">
        <f t="shared" si="46"/>
        <v>1414.7686146000008</v>
      </c>
      <c r="S20" s="42">
        <f t="shared" si="46"/>
        <v>1556.245476060001</v>
      </c>
      <c r="T20" s="42"/>
      <c r="U20" s="42">
        <f t="shared" si="31"/>
        <v>1266.8999999999999</v>
      </c>
      <c r="V20" s="42">
        <f t="shared" si="31"/>
        <v>1298.5724999999995</v>
      </c>
      <c r="W20" s="42">
        <f t="shared" si="31"/>
        <v>1331.0368124999995</v>
      </c>
      <c r="X20" s="42">
        <f t="shared" si="31"/>
        <v>1364.3127328124995</v>
      </c>
      <c r="Y20" s="42">
        <f t="shared" si="31"/>
        <v>1398.4205511328119</v>
      </c>
      <c r="Z20" s="42">
        <f t="shared" si="31"/>
        <v>1433.3810649111319</v>
      </c>
      <c r="AA20" s="42">
        <f t="shared" si="31"/>
        <v>1469.2155915339099</v>
      </c>
      <c r="AB20" s="42">
        <f t="shared" si="31"/>
        <v>1505.9459813222575</v>
      </c>
      <c r="AC20" s="42">
        <f t="shared" si="31"/>
        <v>1543.5946308553139</v>
      </c>
      <c r="AD20" s="42">
        <f t="shared" si="31"/>
        <v>1582.1844966266965</v>
      </c>
      <c r="AE20" s="42"/>
      <c r="AF20" s="42"/>
      <c r="AG20" s="42">
        <f>J20-U20</f>
        <v>-606.89999999999986</v>
      </c>
      <c r="AH20" s="42">
        <f t="shared" si="33"/>
        <v>-572.57249999999942</v>
      </c>
      <c r="AI20" s="42">
        <f t="shared" si="34"/>
        <v>-532.43681249999941</v>
      </c>
      <c r="AJ20" s="42">
        <f t="shared" si="35"/>
        <v>-485.8527328124992</v>
      </c>
      <c r="AK20" s="42">
        <f t="shared" si="36"/>
        <v>-432.11455113281147</v>
      </c>
      <c r="AL20" s="42">
        <f t="shared" si="37"/>
        <v>-370.44446491113149</v>
      </c>
      <c r="AM20" s="42">
        <f t="shared" si="38"/>
        <v>-299.9853315339094</v>
      </c>
      <c r="AN20" s="42">
        <f t="shared" si="39"/>
        <v>-219.7926953222568</v>
      </c>
      <c r="AO20" s="42">
        <f t="shared" si="40"/>
        <v>-128.82601625531311</v>
      </c>
      <c r="AP20" s="42">
        <f t="shared" si="41"/>
        <v>-25.93902056669549</v>
      </c>
      <c r="AQ20" s="42"/>
      <c r="AR20" s="42">
        <f t="shared" si="42"/>
        <v>50675.999999999993</v>
      </c>
      <c r="AS20" s="42">
        <f t="shared" ref="AS20:BA20" si="47">AR20*$AR$3</f>
        <v>51942.899999999987</v>
      </c>
      <c r="AT20" s="42">
        <f t="shared" si="47"/>
        <v>53241.472499999982</v>
      </c>
      <c r="AU20" s="42">
        <f t="shared" si="47"/>
        <v>54572.509312499977</v>
      </c>
      <c r="AV20" s="42">
        <f t="shared" si="47"/>
        <v>55936.822045312474</v>
      </c>
      <c r="AW20" s="42">
        <f t="shared" si="47"/>
        <v>57335.242596445278</v>
      </c>
      <c r="AX20" s="42">
        <f t="shared" si="47"/>
        <v>58768.623661356403</v>
      </c>
      <c r="AY20" s="42">
        <f t="shared" si="47"/>
        <v>60237.839252890306</v>
      </c>
      <c r="AZ20" s="42">
        <f t="shared" si="47"/>
        <v>61743.785234212555</v>
      </c>
      <c r="BA20" s="42">
        <f t="shared" si="47"/>
        <v>63287.379865067865</v>
      </c>
    </row>
    <row r="21" spans="1:53" ht="17.25" customHeight="1" x14ac:dyDescent="0.25">
      <c r="A21" s="46"/>
      <c r="B21" s="3">
        <f>'HUD Income'!$C$33</f>
        <v>65950</v>
      </c>
      <c r="C21" s="1">
        <v>0.8</v>
      </c>
      <c r="D21" s="3">
        <f>'HUD Income'!$M$33</f>
        <v>1648.75</v>
      </c>
      <c r="E21" s="3">
        <f t="shared" si="26"/>
        <v>1648.75</v>
      </c>
      <c r="F21" s="3">
        <f>Rents!$E$12</f>
        <v>760</v>
      </c>
      <c r="G21" s="3">
        <f t="shared" si="27"/>
        <v>-888.75</v>
      </c>
      <c r="H21" s="17" t="str">
        <f t="shared" si="28"/>
        <v>N/A</v>
      </c>
      <c r="J21" s="42">
        <f t="shared" si="29"/>
        <v>836.00000000000011</v>
      </c>
      <c r="K21" s="42">
        <f t="shared" ref="K21:S21" si="48">J21*1.1</f>
        <v>919.60000000000025</v>
      </c>
      <c r="L21" s="42">
        <f t="shared" si="48"/>
        <v>1011.5600000000004</v>
      </c>
      <c r="M21" s="42">
        <f t="shared" si="48"/>
        <v>1112.7160000000006</v>
      </c>
      <c r="N21" s="42">
        <f t="shared" si="48"/>
        <v>1223.9876000000008</v>
      </c>
      <c r="O21" s="42">
        <f t="shared" si="48"/>
        <v>1346.3863600000011</v>
      </c>
      <c r="P21" s="42">
        <f t="shared" si="48"/>
        <v>1481.0249960000012</v>
      </c>
      <c r="Q21" s="42">
        <f t="shared" si="48"/>
        <v>1629.1274956000016</v>
      </c>
      <c r="R21" s="42">
        <f t="shared" si="48"/>
        <v>1792.0402451600019</v>
      </c>
      <c r="S21" s="42">
        <f t="shared" si="48"/>
        <v>1971.2442696760022</v>
      </c>
      <c r="T21" s="42"/>
      <c r="U21" s="42">
        <f t="shared" si="31"/>
        <v>1689.96875</v>
      </c>
      <c r="V21" s="42">
        <f t="shared" si="31"/>
        <v>1732.21796875</v>
      </c>
      <c r="W21" s="42">
        <f t="shared" si="31"/>
        <v>1775.5234179687495</v>
      </c>
      <c r="X21" s="42">
        <f t="shared" si="31"/>
        <v>1819.9115034179683</v>
      </c>
      <c r="Y21" s="42">
        <f t="shared" si="31"/>
        <v>1865.4092910034169</v>
      </c>
      <c r="Z21" s="42">
        <f t="shared" si="31"/>
        <v>1912.0445232785023</v>
      </c>
      <c r="AA21" s="42">
        <f t="shared" si="31"/>
        <v>1959.8456363604646</v>
      </c>
      <c r="AB21" s="42">
        <f t="shared" si="31"/>
        <v>2008.8417772694763</v>
      </c>
      <c r="AC21" s="42">
        <f t="shared" si="31"/>
        <v>2059.0628217012131</v>
      </c>
      <c r="AD21" s="42">
        <f t="shared" si="31"/>
        <v>2110.5393922437434</v>
      </c>
      <c r="AE21" s="42"/>
      <c r="AF21" s="42"/>
      <c r="AG21" s="42">
        <f t="shared" si="32"/>
        <v>-853.96874999999989</v>
      </c>
      <c r="AH21" s="42">
        <f>K21-V21</f>
        <v>-812.6179687499997</v>
      </c>
      <c r="AI21" s="42">
        <f t="shared" si="34"/>
        <v>-763.96341796874913</v>
      </c>
      <c r="AJ21" s="42">
        <f t="shared" si="35"/>
        <v>-707.19550341796776</v>
      </c>
      <c r="AK21" s="42">
        <f t="shared" si="36"/>
        <v>-641.42169100341607</v>
      </c>
      <c r="AL21" s="42">
        <f t="shared" si="37"/>
        <v>-565.65816327850121</v>
      </c>
      <c r="AM21" s="42">
        <f t="shared" si="38"/>
        <v>-478.82064036046336</v>
      </c>
      <c r="AN21" s="42">
        <f t="shared" si="39"/>
        <v>-379.71428166947476</v>
      </c>
      <c r="AO21" s="42">
        <f t="shared" si="40"/>
        <v>-267.02257654121127</v>
      </c>
      <c r="AP21" s="42">
        <f t="shared" si="41"/>
        <v>-139.29512256774115</v>
      </c>
      <c r="AQ21" s="42"/>
      <c r="AR21" s="42">
        <f t="shared" si="42"/>
        <v>67598.75</v>
      </c>
      <c r="AS21" s="42">
        <f t="shared" ref="AS21:BA21" si="49">AR21*$AR$3</f>
        <v>69288.71875</v>
      </c>
      <c r="AT21" s="42">
        <f t="shared" si="49"/>
        <v>71020.936718749988</v>
      </c>
      <c r="AU21" s="42">
        <f t="shared" si="49"/>
        <v>72796.460136718728</v>
      </c>
      <c r="AV21" s="42">
        <f t="shared" si="49"/>
        <v>74616.371640136684</v>
      </c>
      <c r="AW21" s="42">
        <f t="shared" si="49"/>
        <v>76481.780931140092</v>
      </c>
      <c r="AX21" s="42">
        <f t="shared" si="49"/>
        <v>78393.825454418591</v>
      </c>
      <c r="AY21" s="42">
        <f t="shared" si="49"/>
        <v>80353.671090779055</v>
      </c>
      <c r="AZ21" s="42">
        <f t="shared" si="49"/>
        <v>82362.512868048521</v>
      </c>
      <c r="BA21" s="42">
        <f t="shared" si="49"/>
        <v>84421.575689749734</v>
      </c>
    </row>
    <row r="22" spans="1:53" ht="17.25" customHeight="1" x14ac:dyDescent="0.25">
      <c r="A22" s="46"/>
      <c r="B22" s="3">
        <f>'HUD Income'!$C$37</f>
        <v>66160</v>
      </c>
      <c r="C22" s="1">
        <v>1</v>
      </c>
      <c r="D22" s="3">
        <f>'HUD Income'!$M$37</f>
        <v>1654</v>
      </c>
      <c r="E22" s="3">
        <f t="shared" si="26"/>
        <v>1654</v>
      </c>
      <c r="F22" s="3">
        <f>Rents!$E$12</f>
        <v>760</v>
      </c>
      <c r="G22" s="3">
        <f t="shared" si="27"/>
        <v>-894</v>
      </c>
      <c r="H22" s="17" t="str">
        <f t="shared" si="28"/>
        <v>N/A</v>
      </c>
      <c r="J22" s="42">
        <f t="shared" si="29"/>
        <v>836.00000000000011</v>
      </c>
      <c r="K22" s="42">
        <f t="shared" ref="K22:S22" si="50">J22*1.1</f>
        <v>919.60000000000025</v>
      </c>
      <c r="L22" s="42">
        <f t="shared" si="50"/>
        <v>1011.5600000000004</v>
      </c>
      <c r="M22" s="42">
        <f t="shared" si="50"/>
        <v>1112.7160000000006</v>
      </c>
      <c r="N22" s="42">
        <f t="shared" si="50"/>
        <v>1223.9876000000008</v>
      </c>
      <c r="O22" s="42">
        <f t="shared" si="50"/>
        <v>1346.3863600000011</v>
      </c>
      <c r="P22" s="42">
        <f t="shared" si="50"/>
        <v>1481.0249960000012</v>
      </c>
      <c r="Q22" s="42">
        <f t="shared" si="50"/>
        <v>1629.1274956000016</v>
      </c>
      <c r="R22" s="42">
        <f t="shared" si="50"/>
        <v>1792.0402451600019</v>
      </c>
      <c r="S22" s="42">
        <f t="shared" si="50"/>
        <v>1971.2442696760022</v>
      </c>
      <c r="T22" s="42"/>
      <c r="U22" s="42">
        <f t="shared" si="31"/>
        <v>1695.3500000000001</v>
      </c>
      <c r="V22" s="42">
        <f t="shared" si="31"/>
        <v>1737.7337499999996</v>
      </c>
      <c r="W22" s="42">
        <f t="shared" si="31"/>
        <v>1781.1770937499996</v>
      </c>
      <c r="X22" s="42">
        <f t="shared" si="31"/>
        <v>1825.7065210937496</v>
      </c>
      <c r="Y22" s="42">
        <f t="shared" si="31"/>
        <v>1871.3491841210932</v>
      </c>
      <c r="Z22" s="42">
        <f t="shared" si="31"/>
        <v>1918.1329137241207</v>
      </c>
      <c r="AA22" s="42">
        <f t="shared" si="31"/>
        <v>1966.0862365672235</v>
      </c>
      <c r="AB22" s="42">
        <f t="shared" si="31"/>
        <v>2015.2383924814039</v>
      </c>
      <c r="AC22" s="42">
        <f t="shared" si="31"/>
        <v>2065.6193522934386</v>
      </c>
      <c r="AD22" s="42">
        <f t="shared" si="31"/>
        <v>2117.2598361007745</v>
      </c>
      <c r="AE22" s="42"/>
      <c r="AF22" s="42"/>
      <c r="AG22" s="42">
        <f t="shared" si="32"/>
        <v>-859.35</v>
      </c>
      <c r="AH22" s="42">
        <f t="shared" si="33"/>
        <v>-818.1337499999994</v>
      </c>
      <c r="AI22" s="42">
        <f t="shared" si="34"/>
        <v>-769.61709374999919</v>
      </c>
      <c r="AJ22" s="42">
        <f t="shared" si="35"/>
        <v>-712.99052109374907</v>
      </c>
      <c r="AK22" s="42">
        <f t="shared" si="36"/>
        <v>-647.36158412109239</v>
      </c>
      <c r="AL22" s="42">
        <f t="shared" si="37"/>
        <v>-571.74655372411962</v>
      </c>
      <c r="AM22" s="42">
        <f t="shared" si="38"/>
        <v>-485.06124056722228</v>
      </c>
      <c r="AN22" s="42">
        <f t="shared" si="39"/>
        <v>-386.11089688140237</v>
      </c>
      <c r="AO22" s="42">
        <f t="shared" si="40"/>
        <v>-273.57910713343676</v>
      </c>
      <c r="AP22" s="42">
        <f t="shared" si="41"/>
        <v>-146.01556642477226</v>
      </c>
      <c r="AQ22" s="42"/>
      <c r="AR22" s="42">
        <f t="shared" si="42"/>
        <v>67814</v>
      </c>
      <c r="AS22" s="42">
        <f t="shared" ref="AS22:BA22" si="51">AR22*$AR$3</f>
        <v>69509.349999999991</v>
      </c>
      <c r="AT22" s="42">
        <f t="shared" si="51"/>
        <v>71247.083749999991</v>
      </c>
      <c r="AU22" s="42">
        <f t="shared" si="51"/>
        <v>73028.260843749988</v>
      </c>
      <c r="AV22" s="42">
        <f t="shared" si="51"/>
        <v>74853.967364843731</v>
      </c>
      <c r="AW22" s="42">
        <f t="shared" si="51"/>
        <v>76725.316548964824</v>
      </c>
      <c r="AX22" s="42">
        <f t="shared" si="51"/>
        <v>78643.449462688935</v>
      </c>
      <c r="AY22" s="42">
        <f t="shared" si="51"/>
        <v>80609.535699256157</v>
      </c>
      <c r="AZ22" s="42">
        <f t="shared" si="51"/>
        <v>82624.774091737549</v>
      </c>
      <c r="BA22" s="42">
        <f t="shared" si="51"/>
        <v>84690.393444030982</v>
      </c>
    </row>
    <row r="23" spans="1:53" ht="17.25" customHeight="1" x14ac:dyDescent="0.25">
      <c r="A23" s="46"/>
      <c r="B23" s="3">
        <f>'HUD Income'!$C$41</f>
        <v>79392</v>
      </c>
      <c r="C23" s="1">
        <v>1.2</v>
      </c>
      <c r="D23" s="3">
        <f>'HUD Income'!$M$41</f>
        <v>1984.8</v>
      </c>
      <c r="E23" s="3">
        <f t="shared" si="26"/>
        <v>1984.8</v>
      </c>
      <c r="F23" s="3">
        <f>Rents!$E$12</f>
        <v>760</v>
      </c>
      <c r="G23" s="3">
        <f t="shared" si="27"/>
        <v>-1224.8</v>
      </c>
      <c r="H23" s="17" t="str">
        <f t="shared" si="28"/>
        <v>N/A</v>
      </c>
      <c r="J23" s="42">
        <f t="shared" si="29"/>
        <v>836.00000000000011</v>
      </c>
      <c r="K23" s="42">
        <f t="shared" ref="K23:S23" si="52">J23*1.1</f>
        <v>919.60000000000025</v>
      </c>
      <c r="L23" s="42">
        <f t="shared" si="52"/>
        <v>1011.5600000000004</v>
      </c>
      <c r="M23" s="42">
        <f t="shared" si="52"/>
        <v>1112.7160000000006</v>
      </c>
      <c r="N23" s="42">
        <f t="shared" si="52"/>
        <v>1223.9876000000008</v>
      </c>
      <c r="O23" s="42">
        <f t="shared" si="52"/>
        <v>1346.3863600000011</v>
      </c>
      <c r="P23" s="42">
        <f t="shared" si="52"/>
        <v>1481.0249960000012</v>
      </c>
      <c r="Q23" s="42">
        <f t="shared" si="52"/>
        <v>1629.1274956000016</v>
      </c>
      <c r="R23" s="42">
        <f t="shared" si="52"/>
        <v>1792.0402451600019</v>
      </c>
      <c r="S23" s="42">
        <f t="shared" si="52"/>
        <v>1971.2442696760022</v>
      </c>
      <c r="T23" s="42"/>
      <c r="U23" s="42">
        <f t="shared" si="31"/>
        <v>2034.4199999999998</v>
      </c>
      <c r="V23" s="42">
        <f t="shared" si="31"/>
        <v>2085.2804999999994</v>
      </c>
      <c r="W23" s="42">
        <f t="shared" si="31"/>
        <v>2137.4125124999996</v>
      </c>
      <c r="X23" s="42">
        <f t="shared" si="31"/>
        <v>2190.8478253124995</v>
      </c>
      <c r="Y23" s="42">
        <f t="shared" si="31"/>
        <v>2245.6190209453116</v>
      </c>
      <c r="Z23" s="42">
        <f t="shared" si="31"/>
        <v>2301.7594964689442</v>
      </c>
      <c r="AA23" s="42">
        <f t="shared" si="31"/>
        <v>2359.3034838806675</v>
      </c>
      <c r="AB23" s="42">
        <f t="shared" si="31"/>
        <v>2418.2860709776842</v>
      </c>
      <c r="AC23" s="42">
        <f t="shared" si="31"/>
        <v>2478.7432227521263</v>
      </c>
      <c r="AD23" s="42">
        <f t="shared" si="31"/>
        <v>2540.711803320929</v>
      </c>
      <c r="AE23" s="42"/>
      <c r="AF23" s="42"/>
      <c r="AG23" s="42">
        <f t="shared" si="32"/>
        <v>-1198.4199999999996</v>
      </c>
      <c r="AH23" s="42">
        <f t="shared" si="33"/>
        <v>-1165.680499999999</v>
      </c>
      <c r="AI23" s="42">
        <f t="shared" si="34"/>
        <v>-1125.8525124999992</v>
      </c>
      <c r="AJ23" s="42">
        <f t="shared" si="35"/>
        <v>-1078.1318253124989</v>
      </c>
      <c r="AK23" s="42">
        <f t="shared" si="36"/>
        <v>-1021.6314209453108</v>
      </c>
      <c r="AL23" s="42">
        <f t="shared" si="37"/>
        <v>-955.37313646894313</v>
      </c>
      <c r="AM23" s="42">
        <f t="shared" si="38"/>
        <v>-878.27848788066626</v>
      </c>
      <c r="AN23" s="42">
        <f t="shared" si="39"/>
        <v>-789.15857537768261</v>
      </c>
      <c r="AO23" s="42">
        <f t="shared" si="40"/>
        <v>-686.7029775921244</v>
      </c>
      <c r="AP23" s="42">
        <f t="shared" si="41"/>
        <v>-569.46753364492679</v>
      </c>
      <c r="AQ23" s="42"/>
      <c r="AR23" s="42">
        <f t="shared" si="42"/>
        <v>81376.799999999988</v>
      </c>
      <c r="AS23" s="42">
        <f t="shared" ref="AS23:BA23" si="53">AR23*$AR$3</f>
        <v>83411.219999999987</v>
      </c>
      <c r="AT23" s="42">
        <f t="shared" si="53"/>
        <v>85496.50049999998</v>
      </c>
      <c r="AU23" s="42">
        <f t="shared" si="53"/>
        <v>87633.913012499979</v>
      </c>
      <c r="AV23" s="42">
        <f t="shared" si="53"/>
        <v>89824.760837812471</v>
      </c>
      <c r="AW23" s="42">
        <f t="shared" si="53"/>
        <v>92070.379858757777</v>
      </c>
      <c r="AX23" s="42">
        <f t="shared" si="53"/>
        <v>94372.139355226711</v>
      </c>
      <c r="AY23" s="42">
        <f t="shared" si="53"/>
        <v>96731.442839107374</v>
      </c>
      <c r="AZ23" s="42">
        <f t="shared" si="53"/>
        <v>99149.728910085047</v>
      </c>
      <c r="BA23" s="42">
        <f t="shared" si="53"/>
        <v>101628.47213283717</v>
      </c>
    </row>
  </sheetData>
  <mergeCells count="6">
    <mergeCell ref="A16:A23"/>
    <mergeCell ref="K2:S2"/>
    <mergeCell ref="U2:AC2"/>
    <mergeCell ref="AG2:AO2"/>
    <mergeCell ref="AU2:BD2"/>
    <mergeCell ref="A6:A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24"/>
  <sheetViews>
    <sheetView workbookViewId="0">
      <selection activeCell="B18" sqref="B18:B21"/>
    </sheetView>
  </sheetViews>
  <sheetFormatPr defaultRowHeight="15" x14ac:dyDescent="0.25"/>
  <cols>
    <col min="2" max="2" width="13.140625" customWidth="1"/>
    <col min="4" max="4" width="17.42578125" customWidth="1"/>
    <col min="5" max="5" width="19.5703125" customWidth="1"/>
    <col min="6" max="7" width="16.42578125" customWidth="1"/>
    <col min="8" max="8" width="15.140625" customWidth="1"/>
  </cols>
  <sheetData>
    <row r="2" spans="1:56" ht="17.25" customHeight="1" x14ac:dyDescent="0.25">
      <c r="A2" s="18" t="s">
        <v>37</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40</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c r="C6" s="1"/>
      <c r="D6" s="3"/>
      <c r="E6" s="3"/>
      <c r="F6" s="3"/>
      <c r="G6" s="3"/>
      <c r="H6" s="17"/>
    </row>
    <row r="7" spans="1:56" ht="17.25" customHeight="1" x14ac:dyDescent="0.25">
      <c r="A7" s="46"/>
      <c r="B7" s="3"/>
      <c r="C7" s="1"/>
      <c r="D7" s="3"/>
      <c r="E7" s="3"/>
      <c r="F7" s="3"/>
      <c r="G7" s="3"/>
      <c r="H7" s="17"/>
    </row>
    <row r="8" spans="1:56" ht="17.25" customHeight="1" x14ac:dyDescent="0.25">
      <c r="A8" s="46"/>
      <c r="B8" s="3">
        <f>'HUD Income'!$B$21</f>
        <v>28840</v>
      </c>
      <c r="C8" s="1">
        <v>0.4</v>
      </c>
      <c r="D8" s="3">
        <f>'HUD Income'!$L$21</f>
        <v>721</v>
      </c>
      <c r="E8" s="3">
        <f t="shared" ref="E8:E11" si="0">B8*0.3/12</f>
        <v>721</v>
      </c>
      <c r="F8" s="3">
        <f>Rents!$E$18</f>
        <v>409</v>
      </c>
      <c r="G8" s="3">
        <f t="shared" ref="G8:G10" si="1">F8-E8</f>
        <v>-312</v>
      </c>
      <c r="H8" s="17" t="str">
        <f t="shared" ref="H8:H11" si="2">IF(G8&gt;0,G8,"N/A")</f>
        <v>N/A</v>
      </c>
      <c r="J8" s="42">
        <f t="shared" ref="J8:J11" si="3">$F8*1.1</f>
        <v>449.90000000000003</v>
      </c>
      <c r="K8" s="42">
        <f t="shared" ref="K8:S11" si="4">J8*1.1</f>
        <v>494.8900000000001</v>
      </c>
      <c r="L8" s="42">
        <f t="shared" si="4"/>
        <v>544.37900000000013</v>
      </c>
      <c r="M8" s="42">
        <f t="shared" si="4"/>
        <v>598.81690000000015</v>
      </c>
      <c r="N8" s="42">
        <f t="shared" si="4"/>
        <v>658.69859000000019</v>
      </c>
      <c r="O8" s="42">
        <f t="shared" si="4"/>
        <v>724.56844900000033</v>
      </c>
      <c r="P8" s="42">
        <f t="shared" si="4"/>
        <v>797.02529390000041</v>
      </c>
      <c r="Q8" s="42">
        <f t="shared" si="4"/>
        <v>876.72782329000052</v>
      </c>
      <c r="R8" s="42">
        <f t="shared" si="4"/>
        <v>964.40060561900066</v>
      </c>
      <c r="S8" s="42">
        <f t="shared" si="4"/>
        <v>1060.8406661809008</v>
      </c>
      <c r="T8" s="42"/>
      <c r="U8" s="42">
        <f t="shared" ref="U8:AD11" si="5">(AR8*$U$4)/12</f>
        <v>739.02499999999998</v>
      </c>
      <c r="V8" s="42">
        <f t="shared" si="5"/>
        <v>757.50062499999979</v>
      </c>
      <c r="W8" s="42">
        <f t="shared" si="5"/>
        <v>776.43814062499985</v>
      </c>
      <c r="X8" s="42">
        <f t="shared" si="5"/>
        <v>795.84909414062474</v>
      </c>
      <c r="Y8" s="42">
        <f t="shared" si="5"/>
        <v>815.74532149414017</v>
      </c>
      <c r="Z8" s="42">
        <f t="shared" si="5"/>
        <v>836.1389545314936</v>
      </c>
      <c r="AA8" s="42">
        <f t="shared" si="5"/>
        <v>857.04242839478081</v>
      </c>
      <c r="AB8" s="42">
        <f t="shared" si="5"/>
        <v>878.4684891046503</v>
      </c>
      <c r="AC8" s="42">
        <f t="shared" si="5"/>
        <v>900.43020133226662</v>
      </c>
      <c r="AD8" s="42">
        <f t="shared" si="5"/>
        <v>922.94095636557313</v>
      </c>
      <c r="AE8" s="42"/>
      <c r="AF8" s="42"/>
      <c r="AG8" s="42">
        <f t="shared" ref="AG8:AG11" si="6">J8-U8</f>
        <v>-289.12499999999994</v>
      </c>
      <c r="AH8" s="42">
        <f t="shared" ref="AH8:AP11" si="7">K8-V8</f>
        <v>-262.61062499999969</v>
      </c>
      <c r="AI8" s="42">
        <f t="shared" si="7"/>
        <v>-232.05914062499971</v>
      </c>
      <c r="AJ8" s="42">
        <f t="shared" si="7"/>
        <v>-197.0321941406246</v>
      </c>
      <c r="AK8" s="42">
        <f t="shared" si="7"/>
        <v>-157.04673149413998</v>
      </c>
      <c r="AL8" s="42">
        <f t="shared" si="7"/>
        <v>-111.57050553149327</v>
      </c>
      <c r="AM8" s="42">
        <f t="shared" si="7"/>
        <v>-60.017134494780407</v>
      </c>
      <c r="AN8" s="42">
        <f t="shared" si="7"/>
        <v>-1.7406658146497875</v>
      </c>
      <c r="AO8" s="42">
        <f t="shared" si="7"/>
        <v>63.970404286734038</v>
      </c>
      <c r="AP8" s="42">
        <f t="shared" si="7"/>
        <v>137.8997098153277</v>
      </c>
      <c r="AQ8" s="42"/>
      <c r="AR8" s="42">
        <f t="shared" ref="AR8:AR11" si="8">B8*$AR$3</f>
        <v>29560.999999999996</v>
      </c>
      <c r="AS8" s="42">
        <f t="shared" ref="AS8:BA11" si="9">AR8*$AR$3</f>
        <v>30300.024999999994</v>
      </c>
      <c r="AT8" s="42">
        <f t="shared" si="9"/>
        <v>31057.525624999991</v>
      </c>
      <c r="AU8" s="42">
        <f t="shared" si="9"/>
        <v>31833.963765624987</v>
      </c>
      <c r="AV8" s="42">
        <f t="shared" si="9"/>
        <v>32629.81285976561</v>
      </c>
      <c r="AW8" s="42">
        <f t="shared" si="9"/>
        <v>33445.558181259745</v>
      </c>
      <c r="AX8" s="42">
        <f t="shared" si="9"/>
        <v>34281.697135791233</v>
      </c>
      <c r="AY8" s="42">
        <f t="shared" si="9"/>
        <v>35138.739564186013</v>
      </c>
      <c r="AZ8" s="42">
        <f t="shared" si="9"/>
        <v>36017.208053290662</v>
      </c>
      <c r="BA8" s="42">
        <f t="shared" si="9"/>
        <v>36917.638254622929</v>
      </c>
    </row>
    <row r="9" spans="1:56" ht="17.25" customHeight="1" x14ac:dyDescent="0.25">
      <c r="A9" s="46"/>
      <c r="B9" s="3">
        <f>'HUD Income'!$B$25</f>
        <v>36050</v>
      </c>
      <c r="C9" s="1">
        <v>0.5</v>
      </c>
      <c r="D9" s="3">
        <f>'HUD Income'!$L$25</f>
        <v>901.25</v>
      </c>
      <c r="E9" s="3">
        <f t="shared" si="0"/>
        <v>901.25</v>
      </c>
      <c r="F9" s="3">
        <f>Rents!$E$18</f>
        <v>409</v>
      </c>
      <c r="G9" s="3">
        <f t="shared" si="1"/>
        <v>-492.25</v>
      </c>
      <c r="H9" s="17" t="str">
        <f t="shared" si="2"/>
        <v>N/A</v>
      </c>
      <c r="I9" t="s">
        <v>28</v>
      </c>
      <c r="J9" s="42">
        <f t="shared" si="3"/>
        <v>449.90000000000003</v>
      </c>
      <c r="K9" s="42">
        <f t="shared" si="4"/>
        <v>494.8900000000001</v>
      </c>
      <c r="L9" s="42">
        <f t="shared" si="4"/>
        <v>544.37900000000013</v>
      </c>
      <c r="M9" s="42">
        <f t="shared" si="4"/>
        <v>598.81690000000015</v>
      </c>
      <c r="N9" s="42">
        <f t="shared" si="4"/>
        <v>658.69859000000019</v>
      </c>
      <c r="O9" s="42">
        <f t="shared" si="4"/>
        <v>724.56844900000033</v>
      </c>
      <c r="P9" s="42">
        <f t="shared" si="4"/>
        <v>797.02529390000041</v>
      </c>
      <c r="Q9" s="42">
        <f t="shared" si="4"/>
        <v>876.72782329000052</v>
      </c>
      <c r="R9" s="42">
        <f t="shared" si="4"/>
        <v>964.40060561900066</v>
      </c>
      <c r="S9" s="42">
        <f t="shared" si="4"/>
        <v>1060.8406661809008</v>
      </c>
      <c r="T9" s="42"/>
      <c r="U9" s="42">
        <f t="shared" si="5"/>
        <v>923.78125</v>
      </c>
      <c r="V9" s="42">
        <f t="shared" si="5"/>
        <v>946.87578124999993</v>
      </c>
      <c r="W9" s="42">
        <f t="shared" si="5"/>
        <v>970.54767578124984</v>
      </c>
      <c r="X9" s="42">
        <f t="shared" si="5"/>
        <v>994.81136767578107</v>
      </c>
      <c r="Y9" s="42">
        <f t="shared" si="5"/>
        <v>1019.6816518676754</v>
      </c>
      <c r="Z9" s="42">
        <f t="shared" si="5"/>
        <v>1045.1736931643673</v>
      </c>
      <c r="AA9" s="42">
        <f t="shared" si="5"/>
        <v>1071.3030354934763</v>
      </c>
      <c r="AB9" s="42">
        <f t="shared" si="5"/>
        <v>1098.0856113808131</v>
      </c>
      <c r="AC9" s="42">
        <f t="shared" si="5"/>
        <v>1125.5377516653334</v>
      </c>
      <c r="AD9" s="42">
        <f t="shared" si="5"/>
        <v>1153.6761954569668</v>
      </c>
      <c r="AE9" s="42"/>
      <c r="AF9" s="42"/>
      <c r="AG9" s="42">
        <f t="shared" si="6"/>
        <v>-473.88124999999997</v>
      </c>
      <c r="AH9" s="42">
        <f t="shared" si="7"/>
        <v>-451.98578124999983</v>
      </c>
      <c r="AI9" s="42">
        <f t="shared" si="7"/>
        <v>-426.1686757812497</v>
      </c>
      <c r="AJ9" s="42">
        <f t="shared" si="7"/>
        <v>-395.99446767578092</v>
      </c>
      <c r="AK9" s="42">
        <f t="shared" si="7"/>
        <v>-360.98306186767525</v>
      </c>
      <c r="AL9" s="42">
        <f t="shared" si="7"/>
        <v>-320.60524416436692</v>
      </c>
      <c r="AM9" s="42">
        <f t="shared" si="7"/>
        <v>-274.27774159347587</v>
      </c>
      <c r="AN9" s="42">
        <f t="shared" si="7"/>
        <v>-221.35778809081262</v>
      </c>
      <c r="AO9" s="42">
        <f t="shared" si="7"/>
        <v>-161.13714604633276</v>
      </c>
      <c r="AP9" s="42">
        <f t="shared" si="7"/>
        <v>-92.835529276065927</v>
      </c>
      <c r="AQ9" s="42"/>
      <c r="AR9" s="42">
        <f t="shared" si="8"/>
        <v>36951.25</v>
      </c>
      <c r="AS9" s="42">
        <f t="shared" si="9"/>
        <v>37875.03125</v>
      </c>
      <c r="AT9" s="42">
        <f t="shared" si="9"/>
        <v>38821.907031249997</v>
      </c>
      <c r="AU9" s="42">
        <f t="shared" si="9"/>
        <v>39792.45470703124</v>
      </c>
      <c r="AV9" s="42">
        <f t="shared" si="9"/>
        <v>40787.266074707019</v>
      </c>
      <c r="AW9" s="42">
        <f t="shared" si="9"/>
        <v>41806.94772657469</v>
      </c>
      <c r="AX9" s="42">
        <f t="shared" si="9"/>
        <v>42852.121419739051</v>
      </c>
      <c r="AY9" s="42">
        <f t="shared" si="9"/>
        <v>43923.424455232525</v>
      </c>
      <c r="AZ9" s="42">
        <f t="shared" si="9"/>
        <v>45021.510066613337</v>
      </c>
      <c r="BA9" s="42">
        <f t="shared" si="9"/>
        <v>46147.047818278668</v>
      </c>
    </row>
    <row r="10" spans="1:56" ht="17.25" customHeight="1" x14ac:dyDescent="0.25">
      <c r="A10" s="46"/>
      <c r="B10" s="3">
        <f>'HUD Income'!$B$29</f>
        <v>43260</v>
      </c>
      <c r="C10" s="1">
        <v>0.6</v>
      </c>
      <c r="D10" s="3">
        <f>'HUD Income'!$L$29</f>
        <v>1081.5</v>
      </c>
      <c r="E10" s="3">
        <f t="shared" si="0"/>
        <v>1081.5</v>
      </c>
      <c r="F10" s="3">
        <f>Rents!$E$18</f>
        <v>409</v>
      </c>
      <c r="G10" s="3">
        <f t="shared" si="1"/>
        <v>-672.5</v>
      </c>
      <c r="H10" s="17" t="str">
        <f t="shared" si="2"/>
        <v>N/A</v>
      </c>
      <c r="J10" s="42">
        <f t="shared" si="3"/>
        <v>449.90000000000003</v>
      </c>
      <c r="K10" s="42">
        <f t="shared" si="4"/>
        <v>494.8900000000001</v>
      </c>
      <c r="L10" s="42">
        <f t="shared" si="4"/>
        <v>544.37900000000013</v>
      </c>
      <c r="M10" s="42">
        <f t="shared" si="4"/>
        <v>598.81690000000015</v>
      </c>
      <c r="N10" s="42">
        <f t="shared" si="4"/>
        <v>658.69859000000019</v>
      </c>
      <c r="O10" s="42">
        <f t="shared" si="4"/>
        <v>724.56844900000033</v>
      </c>
      <c r="P10" s="42">
        <f t="shared" si="4"/>
        <v>797.02529390000041</v>
      </c>
      <c r="Q10" s="42">
        <f t="shared" si="4"/>
        <v>876.72782329000052</v>
      </c>
      <c r="R10" s="42">
        <f t="shared" si="4"/>
        <v>964.40060561900066</v>
      </c>
      <c r="S10" s="42">
        <f t="shared" si="4"/>
        <v>1060.8406661809008</v>
      </c>
      <c r="T10" s="42"/>
      <c r="U10" s="42">
        <f t="shared" si="5"/>
        <v>1108.5374999999997</v>
      </c>
      <c r="V10" s="42">
        <f t="shared" si="5"/>
        <v>1136.2509374999997</v>
      </c>
      <c r="W10" s="42">
        <f t="shared" si="5"/>
        <v>1164.6572109374995</v>
      </c>
      <c r="X10" s="42">
        <f t="shared" si="5"/>
        <v>1193.7736412109371</v>
      </c>
      <c r="Y10" s="42">
        <f t="shared" si="5"/>
        <v>1223.6179822412103</v>
      </c>
      <c r="Z10" s="42">
        <f t="shared" si="5"/>
        <v>1254.2084317972406</v>
      </c>
      <c r="AA10" s="42">
        <f t="shared" si="5"/>
        <v>1285.5636425921714</v>
      </c>
      <c r="AB10" s="42">
        <f t="shared" si="5"/>
        <v>1317.7027336569756</v>
      </c>
      <c r="AC10" s="42">
        <f t="shared" si="5"/>
        <v>1350.6453019983999</v>
      </c>
      <c r="AD10" s="42">
        <f t="shared" si="5"/>
        <v>1384.4114345483597</v>
      </c>
      <c r="AE10" s="42"/>
      <c r="AF10" s="42"/>
      <c r="AG10" s="42">
        <f t="shared" si="6"/>
        <v>-658.63749999999959</v>
      </c>
      <c r="AH10" s="42">
        <f t="shared" si="7"/>
        <v>-641.36093749999964</v>
      </c>
      <c r="AI10" s="42">
        <f t="shared" si="7"/>
        <v>-620.27821093749935</v>
      </c>
      <c r="AJ10" s="42">
        <f t="shared" si="7"/>
        <v>-594.95674121093691</v>
      </c>
      <c r="AK10" s="42">
        <f t="shared" si="7"/>
        <v>-564.91939224121006</v>
      </c>
      <c r="AL10" s="42">
        <f t="shared" si="7"/>
        <v>-529.63998279724024</v>
      </c>
      <c r="AM10" s="42">
        <f t="shared" si="7"/>
        <v>-488.53834869217098</v>
      </c>
      <c r="AN10" s="42">
        <f t="shared" si="7"/>
        <v>-440.97491036697511</v>
      </c>
      <c r="AO10" s="42">
        <f t="shared" si="7"/>
        <v>-386.24469637939922</v>
      </c>
      <c r="AP10" s="42">
        <f t="shared" si="7"/>
        <v>-323.57076836745887</v>
      </c>
      <c r="AQ10" s="42"/>
      <c r="AR10" s="42">
        <f t="shared" si="8"/>
        <v>44341.499999999993</v>
      </c>
      <c r="AS10" s="42">
        <f t="shared" si="9"/>
        <v>45450.037499999991</v>
      </c>
      <c r="AT10" s="42">
        <f t="shared" si="9"/>
        <v>46586.288437499985</v>
      </c>
      <c r="AU10" s="42">
        <f t="shared" si="9"/>
        <v>47750.945648437482</v>
      </c>
      <c r="AV10" s="42">
        <f t="shared" si="9"/>
        <v>48944.719289648412</v>
      </c>
      <c r="AW10" s="42">
        <f t="shared" si="9"/>
        <v>50168.337271889621</v>
      </c>
      <c r="AX10" s="42">
        <f t="shared" si="9"/>
        <v>51422.545703686854</v>
      </c>
      <c r="AY10" s="42">
        <f t="shared" si="9"/>
        <v>52708.109346279023</v>
      </c>
      <c r="AZ10" s="42">
        <f t="shared" si="9"/>
        <v>54025.812079935997</v>
      </c>
      <c r="BA10" s="42">
        <f t="shared" si="9"/>
        <v>55376.457381934393</v>
      </c>
    </row>
    <row r="11" spans="1:56" ht="17.25" customHeight="1" x14ac:dyDescent="0.25">
      <c r="A11" s="46"/>
      <c r="B11" s="3">
        <f>'HUD Income'!$B$33</f>
        <v>57700</v>
      </c>
      <c r="C11" s="1">
        <v>0.8</v>
      </c>
      <c r="D11" s="3">
        <f>'HUD Income'!$L$33</f>
        <v>1442.5</v>
      </c>
      <c r="E11" s="3">
        <f t="shared" si="0"/>
        <v>1442.5</v>
      </c>
      <c r="F11" s="3">
        <f>Rents!$E$18</f>
        <v>409</v>
      </c>
      <c r="G11" s="3">
        <f t="shared" ref="G11" si="10">F11-E11</f>
        <v>-1033.5</v>
      </c>
      <c r="H11" s="17" t="str">
        <f t="shared" si="2"/>
        <v>N/A</v>
      </c>
      <c r="J11" s="42">
        <f t="shared" si="3"/>
        <v>449.90000000000003</v>
      </c>
      <c r="K11" s="42">
        <f t="shared" si="4"/>
        <v>494.8900000000001</v>
      </c>
      <c r="L11" s="42">
        <f t="shared" si="4"/>
        <v>544.37900000000013</v>
      </c>
      <c r="M11" s="42">
        <f t="shared" si="4"/>
        <v>598.81690000000015</v>
      </c>
      <c r="N11" s="42">
        <f t="shared" si="4"/>
        <v>658.69859000000019</v>
      </c>
      <c r="O11" s="42">
        <f t="shared" si="4"/>
        <v>724.56844900000033</v>
      </c>
      <c r="P11" s="42">
        <f t="shared" si="4"/>
        <v>797.02529390000041</v>
      </c>
      <c r="Q11" s="42">
        <f t="shared" si="4"/>
        <v>876.72782329000052</v>
      </c>
      <c r="R11" s="42">
        <f t="shared" si="4"/>
        <v>964.40060561900066</v>
      </c>
      <c r="S11" s="42">
        <f t="shared" si="4"/>
        <v>1060.8406661809008</v>
      </c>
      <c r="T11" s="42"/>
      <c r="U11" s="42">
        <f t="shared" si="5"/>
        <v>1478.5624999999998</v>
      </c>
      <c r="V11" s="42">
        <f t="shared" si="5"/>
        <v>1515.5265624999995</v>
      </c>
      <c r="W11" s="42">
        <f t="shared" si="5"/>
        <v>1553.4147265624995</v>
      </c>
      <c r="X11" s="42">
        <f t="shared" si="5"/>
        <v>1592.2500947265617</v>
      </c>
      <c r="Y11" s="42">
        <f t="shared" si="5"/>
        <v>1632.0563470947257</v>
      </c>
      <c r="Z11" s="42">
        <f t="shared" si="5"/>
        <v>1672.8577557720937</v>
      </c>
      <c r="AA11" s="42">
        <f t="shared" si="5"/>
        <v>1714.679199666396</v>
      </c>
      <c r="AB11" s="42">
        <f t="shared" si="5"/>
        <v>1757.5461796580557</v>
      </c>
      <c r="AC11" s="42">
        <f t="shared" si="5"/>
        <v>1801.4848341495072</v>
      </c>
      <c r="AD11" s="42">
        <f t="shared" si="5"/>
        <v>1846.5219550032443</v>
      </c>
      <c r="AE11" s="42"/>
      <c r="AF11" s="42"/>
      <c r="AG11" s="42">
        <f t="shared" si="6"/>
        <v>-1028.6624999999997</v>
      </c>
      <c r="AH11" s="42">
        <f t="shared" si="7"/>
        <v>-1020.6365624999994</v>
      </c>
      <c r="AI11" s="42">
        <f t="shared" si="7"/>
        <v>-1009.0357265624993</v>
      </c>
      <c r="AJ11" s="42">
        <f t="shared" si="7"/>
        <v>-993.43319472656151</v>
      </c>
      <c r="AK11" s="42">
        <f t="shared" si="7"/>
        <v>-973.35775709472546</v>
      </c>
      <c r="AL11" s="42">
        <f t="shared" si="7"/>
        <v>-948.28930677209337</v>
      </c>
      <c r="AM11" s="42">
        <f t="shared" si="7"/>
        <v>-917.65390576639561</v>
      </c>
      <c r="AN11" s="42">
        <f t="shared" si="7"/>
        <v>-880.81835636805522</v>
      </c>
      <c r="AO11" s="42">
        <f t="shared" si="7"/>
        <v>-837.08422853050649</v>
      </c>
      <c r="AP11" s="42">
        <f t="shared" si="7"/>
        <v>-785.6812888223435</v>
      </c>
      <c r="AQ11" s="42"/>
      <c r="AR11" s="42">
        <f t="shared" si="8"/>
        <v>59142.499999999993</v>
      </c>
      <c r="AS11" s="42">
        <f t="shared" si="9"/>
        <v>60621.062499999985</v>
      </c>
      <c r="AT11" s="42">
        <f t="shared" si="9"/>
        <v>62136.589062499981</v>
      </c>
      <c r="AU11" s="42">
        <f t="shared" si="9"/>
        <v>63690.003789062474</v>
      </c>
      <c r="AV11" s="42">
        <f t="shared" si="9"/>
        <v>65282.253883789032</v>
      </c>
      <c r="AW11" s="42">
        <f t="shared" si="9"/>
        <v>66914.310230883755</v>
      </c>
      <c r="AX11" s="42">
        <f t="shared" si="9"/>
        <v>68587.167986655841</v>
      </c>
      <c r="AY11" s="42">
        <f t="shared" si="9"/>
        <v>70301.847186322237</v>
      </c>
      <c r="AZ11" s="42">
        <f t="shared" si="9"/>
        <v>72059.393365980286</v>
      </c>
      <c r="BA11" s="42">
        <f t="shared" si="9"/>
        <v>73860.87820012978</v>
      </c>
    </row>
    <row r="12" spans="1:56" ht="17.25" customHeight="1" x14ac:dyDescent="0.25">
      <c r="A12" s="46"/>
      <c r="B12" s="3"/>
      <c r="C12" s="1"/>
      <c r="D12" s="3"/>
      <c r="E12" s="3"/>
    </row>
    <row r="13" spans="1:56" ht="17.25" customHeight="1" x14ac:dyDescent="0.25">
      <c r="A13" s="46"/>
      <c r="B13" s="3"/>
      <c r="C13" s="1"/>
      <c r="D13" s="3"/>
      <c r="E13" s="3"/>
    </row>
    <row r="14" spans="1:56" ht="17.25" customHeight="1" x14ac:dyDescent="0.25">
      <c r="B14" s="19" t="s">
        <v>40</v>
      </c>
      <c r="H14" s="3"/>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c r="C16" s="1"/>
      <c r="D16" s="3"/>
      <c r="E16" s="3"/>
      <c r="F16" s="3"/>
      <c r="G16" s="3"/>
      <c r="H16" s="17"/>
    </row>
    <row r="17" spans="1:53" ht="17.25" customHeight="1" x14ac:dyDescent="0.25">
      <c r="A17" s="46"/>
      <c r="B17" s="3"/>
      <c r="C17" s="1"/>
      <c r="D17" s="3"/>
      <c r="E17" s="3"/>
      <c r="F17" s="3"/>
      <c r="G17" s="3"/>
      <c r="H17" s="17"/>
    </row>
    <row r="18" spans="1:53" ht="17.25" customHeight="1" x14ac:dyDescent="0.25">
      <c r="A18" s="46"/>
      <c r="B18" s="3">
        <f>'HUD Income'!$C$21</f>
        <v>32960</v>
      </c>
      <c r="C18" s="1">
        <v>0.4</v>
      </c>
      <c r="D18" s="3">
        <f>'HUD Income'!$M$21</f>
        <v>824</v>
      </c>
      <c r="E18" s="3">
        <f t="shared" ref="E18:E21" si="11">B18*0.3/12</f>
        <v>824</v>
      </c>
      <c r="F18" s="3">
        <f>Rents!$E$18</f>
        <v>409</v>
      </c>
      <c r="G18" s="3">
        <f t="shared" ref="G18:G19" si="12">F18-E18</f>
        <v>-415</v>
      </c>
      <c r="H18" s="17" t="str">
        <f t="shared" ref="H18:H19" si="13">IF(G18&gt;0,G18,"N/A")</f>
        <v>N/A</v>
      </c>
      <c r="J18" s="42">
        <f t="shared" ref="J18:J21" si="14">$F18*1.1</f>
        <v>449.90000000000003</v>
      </c>
      <c r="K18" s="42">
        <f t="shared" ref="K18:S18" si="15">J18*1.1</f>
        <v>494.8900000000001</v>
      </c>
      <c r="L18" s="42">
        <f t="shared" si="15"/>
        <v>544.37900000000013</v>
      </c>
      <c r="M18" s="42">
        <f t="shared" si="15"/>
        <v>598.81690000000015</v>
      </c>
      <c r="N18" s="42">
        <f t="shared" si="15"/>
        <v>658.69859000000019</v>
      </c>
      <c r="O18" s="42">
        <f t="shared" si="15"/>
        <v>724.56844900000033</v>
      </c>
      <c r="P18" s="42">
        <f t="shared" si="15"/>
        <v>797.02529390000041</v>
      </c>
      <c r="Q18" s="42">
        <f t="shared" si="15"/>
        <v>876.72782329000052</v>
      </c>
      <c r="R18" s="42">
        <f t="shared" si="15"/>
        <v>964.40060561900066</v>
      </c>
      <c r="S18" s="42">
        <f t="shared" si="15"/>
        <v>1060.8406661809008</v>
      </c>
      <c r="T18" s="42"/>
      <c r="U18" s="42">
        <f t="shared" ref="U18:AD21" si="16">(AR18*$U$4)/12</f>
        <v>844.59999999999991</v>
      </c>
      <c r="V18" s="42">
        <f t="shared" si="16"/>
        <v>865.71500000000003</v>
      </c>
      <c r="W18" s="42">
        <f t="shared" si="16"/>
        <v>887.35787499999981</v>
      </c>
      <c r="X18" s="42">
        <f t="shared" si="16"/>
        <v>909.54182187499964</v>
      </c>
      <c r="Y18" s="42">
        <f t="shared" si="16"/>
        <v>932.28036742187476</v>
      </c>
      <c r="Z18" s="42">
        <f t="shared" si="16"/>
        <v>955.58737660742145</v>
      </c>
      <c r="AA18" s="42">
        <f t="shared" si="16"/>
        <v>979.4770610226069</v>
      </c>
      <c r="AB18" s="42">
        <f t="shared" si="16"/>
        <v>1003.963987548172</v>
      </c>
      <c r="AC18" s="42">
        <f t="shared" si="16"/>
        <v>1029.0630872368761</v>
      </c>
      <c r="AD18" s="42">
        <f t="shared" si="16"/>
        <v>1054.7896644177979</v>
      </c>
      <c r="AE18" s="42"/>
      <c r="AF18" s="42"/>
      <c r="AG18" s="42">
        <f t="shared" ref="AG18:AG21" si="17">J18-U18</f>
        <v>-394.69999999999987</v>
      </c>
      <c r="AH18" s="42">
        <f t="shared" ref="AH18:AH21" si="18">K18-V18</f>
        <v>-370.82499999999993</v>
      </c>
      <c r="AI18" s="42">
        <f t="shared" ref="AI18:AI21" si="19">L18-W18</f>
        <v>-342.97887499999968</v>
      </c>
      <c r="AJ18" s="42">
        <f t="shared" ref="AJ18:AJ21" si="20">M18-X18</f>
        <v>-310.7249218749995</v>
      </c>
      <c r="AK18" s="42">
        <f t="shared" ref="AK18:AK21" si="21">N18-Y18</f>
        <v>-273.58177742187456</v>
      </c>
      <c r="AL18" s="42">
        <f t="shared" ref="AL18:AL21" si="22">O18-Z18</f>
        <v>-231.01892760742112</v>
      </c>
      <c r="AM18" s="42">
        <f t="shared" ref="AM18:AM21" si="23">P18-AA18</f>
        <v>-182.4517671226065</v>
      </c>
      <c r="AN18" s="42">
        <f t="shared" ref="AN18:AN21" si="24">Q18-AB18</f>
        <v>-127.23616425817147</v>
      </c>
      <c r="AO18" s="42">
        <f t="shared" ref="AO18:AO21" si="25">R18-AC18</f>
        <v>-64.662481617875414</v>
      </c>
      <c r="AP18" s="42">
        <f t="shared" ref="AP18:AP21" si="26">S18-AD18</f>
        <v>6.0510017631029314</v>
      </c>
      <c r="AQ18" s="42"/>
      <c r="AR18" s="42">
        <f t="shared" ref="AR18:AR21" si="27">B18*$AR$3</f>
        <v>33784</v>
      </c>
      <c r="AS18" s="42">
        <f t="shared" ref="AS18:BA18" si="28">AR18*$AR$3</f>
        <v>34628.6</v>
      </c>
      <c r="AT18" s="42">
        <f t="shared" si="28"/>
        <v>35494.314999999995</v>
      </c>
      <c r="AU18" s="42">
        <f t="shared" si="28"/>
        <v>36381.672874999989</v>
      </c>
      <c r="AV18" s="42">
        <f t="shared" si="28"/>
        <v>37291.214696874988</v>
      </c>
      <c r="AW18" s="42">
        <f t="shared" si="28"/>
        <v>38223.495064296862</v>
      </c>
      <c r="AX18" s="42">
        <f t="shared" si="28"/>
        <v>39179.082440904276</v>
      </c>
      <c r="AY18" s="42">
        <f t="shared" si="28"/>
        <v>40158.55950192688</v>
      </c>
      <c r="AZ18" s="42">
        <f t="shared" si="28"/>
        <v>41162.523489475047</v>
      </c>
      <c r="BA18" s="42">
        <f t="shared" si="28"/>
        <v>42191.586576711918</v>
      </c>
    </row>
    <row r="19" spans="1:53" ht="17.25" customHeight="1" x14ac:dyDescent="0.25">
      <c r="A19" s="46"/>
      <c r="B19" s="3">
        <f>'HUD Income'!$C$25</f>
        <v>41200</v>
      </c>
      <c r="C19" s="1">
        <v>0.5</v>
      </c>
      <c r="D19" s="3">
        <f>'HUD Income'!$M$25</f>
        <v>1030</v>
      </c>
      <c r="E19" s="3">
        <f t="shared" si="11"/>
        <v>1030</v>
      </c>
      <c r="F19" s="3">
        <f>Rents!$E$18</f>
        <v>409</v>
      </c>
      <c r="G19" s="3">
        <f t="shared" si="12"/>
        <v>-621</v>
      </c>
      <c r="H19" s="17" t="str">
        <f t="shared" si="13"/>
        <v>N/A</v>
      </c>
      <c r="J19" s="42">
        <f t="shared" si="14"/>
        <v>449.90000000000003</v>
      </c>
      <c r="K19" s="42">
        <f t="shared" ref="K19:S19" si="29">J19*1.1</f>
        <v>494.8900000000001</v>
      </c>
      <c r="L19" s="42">
        <f t="shared" si="29"/>
        <v>544.37900000000013</v>
      </c>
      <c r="M19" s="42">
        <f t="shared" si="29"/>
        <v>598.81690000000015</v>
      </c>
      <c r="N19" s="42">
        <f t="shared" si="29"/>
        <v>658.69859000000019</v>
      </c>
      <c r="O19" s="42">
        <f t="shared" si="29"/>
        <v>724.56844900000033</v>
      </c>
      <c r="P19" s="42">
        <f t="shared" si="29"/>
        <v>797.02529390000041</v>
      </c>
      <c r="Q19" s="42">
        <f t="shared" si="29"/>
        <v>876.72782329000052</v>
      </c>
      <c r="R19" s="42">
        <f t="shared" si="29"/>
        <v>964.40060561900066</v>
      </c>
      <c r="S19" s="42">
        <f t="shared" si="29"/>
        <v>1060.8406661809008</v>
      </c>
      <c r="T19" s="42"/>
      <c r="U19" s="42">
        <f t="shared" si="16"/>
        <v>1055.7499999999998</v>
      </c>
      <c r="V19" s="42">
        <f t="shared" si="16"/>
        <v>1082.1437499999995</v>
      </c>
      <c r="W19" s="42">
        <f t="shared" si="16"/>
        <v>1109.1973437499994</v>
      </c>
      <c r="X19" s="42">
        <f t="shared" si="16"/>
        <v>1136.9272773437494</v>
      </c>
      <c r="Y19" s="42">
        <f t="shared" si="16"/>
        <v>1165.3504592773431</v>
      </c>
      <c r="Z19" s="42">
        <f t="shared" si="16"/>
        <v>1194.4842207592767</v>
      </c>
      <c r="AA19" s="42">
        <f t="shared" si="16"/>
        <v>1224.3463262782584</v>
      </c>
      <c r="AB19" s="42">
        <f t="shared" si="16"/>
        <v>1254.9549844352148</v>
      </c>
      <c r="AC19" s="42">
        <f t="shared" si="16"/>
        <v>1286.328859046095</v>
      </c>
      <c r="AD19" s="42">
        <f t="shared" si="16"/>
        <v>1318.4870805222472</v>
      </c>
      <c r="AE19" s="42"/>
      <c r="AF19" s="42"/>
      <c r="AG19" s="42">
        <f t="shared" si="17"/>
        <v>-605.84999999999968</v>
      </c>
      <c r="AH19" s="42">
        <f t="shared" si="18"/>
        <v>-587.2537499999994</v>
      </c>
      <c r="AI19" s="42">
        <f t="shared" si="19"/>
        <v>-564.81834374999926</v>
      </c>
      <c r="AJ19" s="42">
        <f t="shared" si="20"/>
        <v>-538.11037734374929</v>
      </c>
      <c r="AK19" s="42">
        <f t="shared" si="21"/>
        <v>-506.65186927734294</v>
      </c>
      <c r="AL19" s="42">
        <f t="shared" si="22"/>
        <v>-469.91577175927637</v>
      </c>
      <c r="AM19" s="42">
        <f t="shared" si="23"/>
        <v>-427.321032378258</v>
      </c>
      <c r="AN19" s="42">
        <f t="shared" si="24"/>
        <v>-378.22716114521427</v>
      </c>
      <c r="AO19" s="42">
        <f t="shared" si="25"/>
        <v>-321.92825342709432</v>
      </c>
      <c r="AP19" s="42">
        <f t="shared" si="26"/>
        <v>-257.64641434134637</v>
      </c>
      <c r="AQ19" s="42"/>
      <c r="AR19" s="42">
        <f t="shared" si="27"/>
        <v>42229.999999999993</v>
      </c>
      <c r="AS19" s="42">
        <f t="shared" ref="AS19:BA19" si="30">AR19*$AR$3</f>
        <v>43285.749999999985</v>
      </c>
      <c r="AT19" s="42">
        <f t="shared" si="30"/>
        <v>44367.893749999981</v>
      </c>
      <c r="AU19" s="42">
        <f t="shared" si="30"/>
        <v>45477.091093749979</v>
      </c>
      <c r="AV19" s="42">
        <f t="shared" si="30"/>
        <v>46614.018371093727</v>
      </c>
      <c r="AW19" s="42">
        <f t="shared" si="30"/>
        <v>47779.368830371066</v>
      </c>
      <c r="AX19" s="42">
        <f t="shared" si="30"/>
        <v>48973.85305113034</v>
      </c>
      <c r="AY19" s="42">
        <f t="shared" si="30"/>
        <v>50198.199377408593</v>
      </c>
      <c r="AZ19" s="42">
        <f t="shared" si="30"/>
        <v>51453.154361843801</v>
      </c>
      <c r="BA19" s="42">
        <f t="shared" si="30"/>
        <v>52739.483220889888</v>
      </c>
    </row>
    <row r="20" spans="1:53" ht="17.25" customHeight="1" x14ac:dyDescent="0.25">
      <c r="A20" s="46"/>
      <c r="B20" s="3">
        <f>'HUD Income'!$C$29</f>
        <v>49440</v>
      </c>
      <c r="C20" s="1">
        <v>0.6</v>
      </c>
      <c r="D20" s="3">
        <f>'HUD Income'!$M$29</f>
        <v>1236</v>
      </c>
      <c r="E20" s="3">
        <f t="shared" si="11"/>
        <v>1236</v>
      </c>
      <c r="F20" s="3">
        <f>Rents!$E$18</f>
        <v>409</v>
      </c>
      <c r="G20" s="3">
        <f t="shared" ref="G20:G21" si="31">F20-E20</f>
        <v>-827</v>
      </c>
      <c r="H20" s="17" t="str">
        <f t="shared" ref="H20:H21" si="32">IF(G20&gt;0,G20,"N/A")</f>
        <v>N/A</v>
      </c>
      <c r="J20" s="42">
        <f t="shared" si="14"/>
        <v>449.90000000000003</v>
      </c>
      <c r="K20" s="42">
        <f t="shared" ref="K20:S20" si="33">J20*1.1</f>
        <v>494.8900000000001</v>
      </c>
      <c r="L20" s="42">
        <f t="shared" si="33"/>
        <v>544.37900000000013</v>
      </c>
      <c r="M20" s="42">
        <f t="shared" si="33"/>
        <v>598.81690000000015</v>
      </c>
      <c r="N20" s="42">
        <f t="shared" si="33"/>
        <v>658.69859000000019</v>
      </c>
      <c r="O20" s="42">
        <f t="shared" si="33"/>
        <v>724.56844900000033</v>
      </c>
      <c r="P20" s="42">
        <f t="shared" si="33"/>
        <v>797.02529390000041</v>
      </c>
      <c r="Q20" s="42">
        <f t="shared" si="33"/>
        <v>876.72782329000052</v>
      </c>
      <c r="R20" s="42">
        <f t="shared" si="33"/>
        <v>964.40060561900066</v>
      </c>
      <c r="S20" s="42">
        <f t="shared" si="33"/>
        <v>1060.8406661809008</v>
      </c>
      <c r="T20" s="42"/>
      <c r="U20" s="42">
        <f t="shared" si="16"/>
        <v>1266.8999999999999</v>
      </c>
      <c r="V20" s="42">
        <f t="shared" si="16"/>
        <v>1298.5724999999995</v>
      </c>
      <c r="W20" s="42">
        <f t="shared" si="16"/>
        <v>1331.0368124999995</v>
      </c>
      <c r="X20" s="42">
        <f t="shared" si="16"/>
        <v>1364.3127328124995</v>
      </c>
      <c r="Y20" s="42">
        <f t="shared" si="16"/>
        <v>1398.4205511328119</v>
      </c>
      <c r="Z20" s="42">
        <f t="shared" si="16"/>
        <v>1433.3810649111319</v>
      </c>
      <c r="AA20" s="42">
        <f t="shared" si="16"/>
        <v>1469.2155915339099</v>
      </c>
      <c r="AB20" s="42">
        <f t="shared" si="16"/>
        <v>1505.9459813222575</v>
      </c>
      <c r="AC20" s="42">
        <f t="shared" si="16"/>
        <v>1543.5946308553139</v>
      </c>
      <c r="AD20" s="42">
        <f t="shared" si="16"/>
        <v>1582.1844966266965</v>
      </c>
      <c r="AE20" s="42"/>
      <c r="AF20" s="42"/>
      <c r="AG20" s="42">
        <f t="shared" si="17"/>
        <v>-816.99999999999977</v>
      </c>
      <c r="AH20" s="42">
        <f t="shared" si="18"/>
        <v>-803.68249999999944</v>
      </c>
      <c r="AI20" s="42">
        <f t="shared" si="19"/>
        <v>-786.65781249999941</v>
      </c>
      <c r="AJ20" s="42">
        <f t="shared" si="20"/>
        <v>-765.49583281249932</v>
      </c>
      <c r="AK20" s="42">
        <f t="shared" si="21"/>
        <v>-739.72196113281166</v>
      </c>
      <c r="AL20" s="42">
        <f t="shared" si="22"/>
        <v>-708.81261591113162</v>
      </c>
      <c r="AM20" s="42">
        <f t="shared" si="23"/>
        <v>-672.19029763390949</v>
      </c>
      <c r="AN20" s="42">
        <f t="shared" si="24"/>
        <v>-629.21815803225695</v>
      </c>
      <c r="AO20" s="42">
        <f t="shared" si="25"/>
        <v>-579.19402523631322</v>
      </c>
      <c r="AP20" s="42">
        <f t="shared" si="26"/>
        <v>-521.34383044579567</v>
      </c>
      <c r="AQ20" s="42"/>
      <c r="AR20" s="42">
        <f t="shared" si="27"/>
        <v>50675.999999999993</v>
      </c>
      <c r="AS20" s="42">
        <f t="shared" ref="AS20:BA20" si="34">AR20*$AR$3</f>
        <v>51942.899999999987</v>
      </c>
      <c r="AT20" s="42">
        <f t="shared" si="34"/>
        <v>53241.472499999982</v>
      </c>
      <c r="AU20" s="42">
        <f t="shared" si="34"/>
        <v>54572.509312499977</v>
      </c>
      <c r="AV20" s="42">
        <f t="shared" si="34"/>
        <v>55936.822045312474</v>
      </c>
      <c r="AW20" s="42">
        <f t="shared" si="34"/>
        <v>57335.242596445278</v>
      </c>
      <c r="AX20" s="42">
        <f t="shared" si="34"/>
        <v>58768.623661356403</v>
      </c>
      <c r="AY20" s="42">
        <f t="shared" si="34"/>
        <v>60237.839252890306</v>
      </c>
      <c r="AZ20" s="42">
        <f t="shared" si="34"/>
        <v>61743.785234212555</v>
      </c>
      <c r="BA20" s="42">
        <f t="shared" si="34"/>
        <v>63287.379865067865</v>
      </c>
    </row>
    <row r="21" spans="1:53" ht="17.25" customHeight="1" x14ac:dyDescent="0.25">
      <c r="A21" s="46"/>
      <c r="B21" s="3">
        <f>'HUD Income'!$C$33</f>
        <v>65950</v>
      </c>
      <c r="C21" s="1">
        <v>0.8</v>
      </c>
      <c r="D21" s="3">
        <f>'HUD Income'!$M$33</f>
        <v>1648.75</v>
      </c>
      <c r="E21" s="3">
        <f t="shared" si="11"/>
        <v>1648.75</v>
      </c>
      <c r="F21" s="3">
        <f>Rents!$E$18</f>
        <v>409</v>
      </c>
      <c r="G21" s="3">
        <f t="shared" si="31"/>
        <v>-1239.75</v>
      </c>
      <c r="H21" s="17" t="str">
        <f t="shared" si="32"/>
        <v>N/A</v>
      </c>
      <c r="J21" s="42">
        <f t="shared" si="14"/>
        <v>449.90000000000003</v>
      </c>
      <c r="K21" s="42">
        <f t="shared" ref="K21:S21" si="35">J21*1.1</f>
        <v>494.8900000000001</v>
      </c>
      <c r="L21" s="42">
        <f t="shared" si="35"/>
        <v>544.37900000000013</v>
      </c>
      <c r="M21" s="42">
        <f t="shared" si="35"/>
        <v>598.81690000000015</v>
      </c>
      <c r="N21" s="42">
        <f t="shared" si="35"/>
        <v>658.69859000000019</v>
      </c>
      <c r="O21" s="42">
        <f t="shared" si="35"/>
        <v>724.56844900000033</v>
      </c>
      <c r="P21" s="42">
        <f t="shared" si="35"/>
        <v>797.02529390000041</v>
      </c>
      <c r="Q21" s="42">
        <f t="shared" si="35"/>
        <v>876.72782329000052</v>
      </c>
      <c r="R21" s="42">
        <f t="shared" si="35"/>
        <v>964.40060561900066</v>
      </c>
      <c r="S21" s="42">
        <f t="shared" si="35"/>
        <v>1060.8406661809008</v>
      </c>
      <c r="T21" s="42"/>
      <c r="U21" s="42">
        <f t="shared" si="16"/>
        <v>1689.96875</v>
      </c>
      <c r="V21" s="42">
        <f t="shared" si="16"/>
        <v>1732.21796875</v>
      </c>
      <c r="W21" s="42">
        <f t="shared" si="16"/>
        <v>1775.5234179687495</v>
      </c>
      <c r="X21" s="42">
        <f t="shared" si="16"/>
        <v>1819.9115034179683</v>
      </c>
      <c r="Y21" s="42">
        <f t="shared" si="16"/>
        <v>1865.4092910034169</v>
      </c>
      <c r="Z21" s="42">
        <f t="shared" si="16"/>
        <v>1912.0445232785023</v>
      </c>
      <c r="AA21" s="42">
        <f t="shared" si="16"/>
        <v>1959.8456363604646</v>
      </c>
      <c r="AB21" s="42">
        <f t="shared" si="16"/>
        <v>2008.8417772694763</v>
      </c>
      <c r="AC21" s="42">
        <f t="shared" si="16"/>
        <v>2059.0628217012131</v>
      </c>
      <c r="AD21" s="42">
        <f t="shared" si="16"/>
        <v>2110.5393922437434</v>
      </c>
      <c r="AE21" s="42"/>
      <c r="AF21" s="42"/>
      <c r="AG21" s="42">
        <f t="shared" si="17"/>
        <v>-1240.0687499999999</v>
      </c>
      <c r="AH21" s="42">
        <f t="shared" si="18"/>
        <v>-1237.3279687499999</v>
      </c>
      <c r="AI21" s="42">
        <f t="shared" si="19"/>
        <v>-1231.1444179687494</v>
      </c>
      <c r="AJ21" s="42">
        <f t="shared" si="20"/>
        <v>-1221.0946034179683</v>
      </c>
      <c r="AK21" s="42">
        <f t="shared" si="21"/>
        <v>-1206.7107010034167</v>
      </c>
      <c r="AL21" s="42">
        <f t="shared" si="22"/>
        <v>-1187.476074278502</v>
      </c>
      <c r="AM21" s="42">
        <f t="shared" si="23"/>
        <v>-1162.8203424604642</v>
      </c>
      <c r="AN21" s="42">
        <f t="shared" si="24"/>
        <v>-1132.1139539794758</v>
      </c>
      <c r="AO21" s="42">
        <f t="shared" si="25"/>
        <v>-1094.6622160822126</v>
      </c>
      <c r="AP21" s="42">
        <f t="shared" si="26"/>
        <v>-1049.6987260628425</v>
      </c>
      <c r="AQ21" s="42"/>
      <c r="AR21" s="42">
        <f t="shared" si="27"/>
        <v>67598.75</v>
      </c>
      <c r="AS21" s="42">
        <f t="shared" ref="AS21:BA21" si="36">AR21*$AR$3</f>
        <v>69288.71875</v>
      </c>
      <c r="AT21" s="42">
        <f t="shared" si="36"/>
        <v>71020.936718749988</v>
      </c>
      <c r="AU21" s="42">
        <f t="shared" si="36"/>
        <v>72796.460136718728</v>
      </c>
      <c r="AV21" s="42">
        <f t="shared" si="36"/>
        <v>74616.371640136684</v>
      </c>
      <c r="AW21" s="42">
        <f t="shared" si="36"/>
        <v>76481.780931140092</v>
      </c>
      <c r="AX21" s="42">
        <f t="shared" si="36"/>
        <v>78393.825454418591</v>
      </c>
      <c r="AY21" s="42">
        <f t="shared" si="36"/>
        <v>80353.671090779055</v>
      </c>
      <c r="AZ21" s="42">
        <f t="shared" si="36"/>
        <v>82362.512868048521</v>
      </c>
      <c r="BA21" s="42">
        <f t="shared" si="36"/>
        <v>84421.575689749734</v>
      </c>
    </row>
    <row r="22" spans="1:53" ht="17.25" customHeight="1" x14ac:dyDescent="0.25">
      <c r="A22" s="46"/>
      <c r="B22" s="3" t="s">
        <v>28</v>
      </c>
      <c r="C22" s="1"/>
      <c r="D22" s="3"/>
      <c r="E22" s="3"/>
    </row>
    <row r="23" spans="1:53" ht="17.25" customHeight="1" x14ac:dyDescent="0.25">
      <c r="A23" s="46"/>
      <c r="B23" s="3" t="s">
        <v>28</v>
      </c>
      <c r="C23" s="1"/>
      <c r="D23" s="3"/>
      <c r="E23" s="3"/>
    </row>
    <row r="24" spans="1:53" ht="17.25" customHeight="1" x14ac:dyDescent="0.25"/>
  </sheetData>
  <mergeCells count="6">
    <mergeCell ref="A16:A23"/>
    <mergeCell ref="K2:S2"/>
    <mergeCell ref="U2:AC2"/>
    <mergeCell ref="AG2:AO2"/>
    <mergeCell ref="AU2:BD2"/>
    <mergeCell ref="A6:A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3"/>
  <sheetViews>
    <sheetView workbookViewId="0">
      <selection activeCell="H8" sqref="H8"/>
    </sheetView>
  </sheetViews>
  <sheetFormatPr defaultRowHeight="15" x14ac:dyDescent="0.25"/>
  <cols>
    <col min="2" max="2" width="12.42578125" customWidth="1"/>
    <col min="4" max="4" width="17.42578125" customWidth="1"/>
    <col min="5" max="5" width="19.5703125" customWidth="1"/>
    <col min="6" max="6" width="16.42578125" customWidth="1"/>
    <col min="7" max="7" width="16.7109375" customWidth="1"/>
    <col min="8" max="8" width="15" customWidth="1"/>
  </cols>
  <sheetData>
    <row r="2" spans="1:56" ht="17.25" customHeight="1" x14ac:dyDescent="0.25">
      <c r="A2" s="18" t="s">
        <v>59</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57</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c r="C6" s="1"/>
      <c r="D6" s="3"/>
      <c r="E6" s="3"/>
      <c r="F6" s="3"/>
      <c r="G6" s="3"/>
      <c r="H6" s="17"/>
    </row>
    <row r="7" spans="1:56" ht="17.25" customHeight="1" x14ac:dyDescent="0.25">
      <c r="A7" s="46"/>
      <c r="B7" s="3"/>
      <c r="C7" s="1"/>
      <c r="D7" s="3"/>
      <c r="E7" s="3"/>
      <c r="F7" s="3"/>
      <c r="G7" s="3"/>
      <c r="H7" s="17"/>
    </row>
    <row r="8" spans="1:56" ht="17.25" customHeight="1" x14ac:dyDescent="0.25">
      <c r="A8" s="46"/>
      <c r="B8" s="3">
        <f>'HUD Income'!$B$21</f>
        <v>28840</v>
      </c>
      <c r="C8" s="1">
        <v>0.4</v>
      </c>
      <c r="D8" s="3">
        <f>'HUD Income'!$L$21</f>
        <v>721</v>
      </c>
      <c r="E8" s="3">
        <f t="shared" ref="E8:E13" si="0">B8*0.3/12</f>
        <v>721</v>
      </c>
      <c r="F8" s="3">
        <f>Rents!$E$23</f>
        <v>625</v>
      </c>
      <c r="G8" s="3">
        <f t="shared" ref="G8:G13" si="1">F8-E8</f>
        <v>-96</v>
      </c>
      <c r="H8" s="17" t="str">
        <f t="shared" ref="H8:H13" si="2">IF(G8&gt;0,G8,"N/A")</f>
        <v>N/A</v>
      </c>
      <c r="J8" s="42">
        <f t="shared" ref="J8:J13" si="3">$F8*1.1</f>
        <v>687.5</v>
      </c>
      <c r="K8" s="42">
        <f t="shared" ref="K8:S13" si="4">J8*1.1</f>
        <v>756.25000000000011</v>
      </c>
      <c r="L8" s="42">
        <f t="shared" si="4"/>
        <v>831.87500000000023</v>
      </c>
      <c r="M8" s="42">
        <f t="shared" si="4"/>
        <v>915.06250000000034</v>
      </c>
      <c r="N8" s="42">
        <f t="shared" si="4"/>
        <v>1006.5687500000005</v>
      </c>
      <c r="O8" s="42">
        <f t="shared" si="4"/>
        <v>1107.2256250000007</v>
      </c>
      <c r="P8" s="42">
        <f t="shared" si="4"/>
        <v>1217.9481875000008</v>
      </c>
      <c r="Q8" s="42">
        <f t="shared" si="4"/>
        <v>1339.7430062500009</v>
      </c>
      <c r="R8" s="42">
        <f t="shared" si="4"/>
        <v>1473.7173068750012</v>
      </c>
      <c r="S8" s="42">
        <f t="shared" si="4"/>
        <v>1621.0890375625015</v>
      </c>
      <c r="T8" s="42"/>
      <c r="U8" s="42">
        <f t="shared" ref="U8:AD13" si="5">(AR8*$U$4)/12</f>
        <v>739.02499999999998</v>
      </c>
      <c r="V8" s="42">
        <f t="shared" si="5"/>
        <v>757.50062499999979</v>
      </c>
      <c r="W8" s="42">
        <f t="shared" si="5"/>
        <v>776.43814062499985</v>
      </c>
      <c r="X8" s="42">
        <f t="shared" si="5"/>
        <v>795.84909414062474</v>
      </c>
      <c r="Y8" s="42">
        <f t="shared" si="5"/>
        <v>815.74532149414017</v>
      </c>
      <c r="Z8" s="42">
        <f t="shared" si="5"/>
        <v>836.1389545314936</v>
      </c>
      <c r="AA8" s="42">
        <f t="shared" si="5"/>
        <v>857.04242839478081</v>
      </c>
      <c r="AB8" s="42">
        <f t="shared" si="5"/>
        <v>878.4684891046503</v>
      </c>
      <c r="AC8" s="42">
        <f t="shared" si="5"/>
        <v>900.43020133226662</v>
      </c>
      <c r="AD8" s="42">
        <f t="shared" si="5"/>
        <v>922.94095636557313</v>
      </c>
      <c r="AE8" s="42"/>
      <c r="AF8" s="42"/>
      <c r="AG8" s="42">
        <f t="shared" ref="AG8:AG13" si="6">J8-U8</f>
        <v>-51.524999999999977</v>
      </c>
      <c r="AH8" s="42">
        <f t="shared" ref="AH8:AP13" si="7">K8-V8</f>
        <v>-1.2506249999996726</v>
      </c>
      <c r="AI8" s="42">
        <f t="shared" si="7"/>
        <v>55.436859375000381</v>
      </c>
      <c r="AJ8" s="42">
        <f t="shared" si="7"/>
        <v>119.2134058593756</v>
      </c>
      <c r="AK8" s="42">
        <f t="shared" si="7"/>
        <v>190.82342850586031</v>
      </c>
      <c r="AL8" s="42">
        <f t="shared" si="7"/>
        <v>271.08667046850712</v>
      </c>
      <c r="AM8" s="42">
        <f t="shared" si="7"/>
        <v>360.90575910522</v>
      </c>
      <c r="AN8" s="42">
        <f t="shared" si="7"/>
        <v>461.27451714535061</v>
      </c>
      <c r="AO8" s="42">
        <f t="shared" si="7"/>
        <v>573.28710554273459</v>
      </c>
      <c r="AP8" s="42">
        <f t="shared" si="7"/>
        <v>698.14808119692839</v>
      </c>
      <c r="AQ8" s="42"/>
      <c r="AR8" s="42">
        <f t="shared" ref="AR8:AR13" si="8">B8*$AR$3</f>
        <v>29560.999999999996</v>
      </c>
      <c r="AS8" s="42">
        <f t="shared" ref="AS8:BA13" si="9">AR8*$AR$3</f>
        <v>30300.024999999994</v>
      </c>
      <c r="AT8" s="42">
        <f t="shared" si="9"/>
        <v>31057.525624999991</v>
      </c>
      <c r="AU8" s="42">
        <f t="shared" si="9"/>
        <v>31833.963765624987</v>
      </c>
      <c r="AV8" s="42">
        <f t="shared" si="9"/>
        <v>32629.81285976561</v>
      </c>
      <c r="AW8" s="42">
        <f t="shared" si="9"/>
        <v>33445.558181259745</v>
      </c>
      <c r="AX8" s="42">
        <f t="shared" si="9"/>
        <v>34281.697135791233</v>
      </c>
      <c r="AY8" s="42">
        <f t="shared" si="9"/>
        <v>35138.739564186013</v>
      </c>
      <c r="AZ8" s="42">
        <f t="shared" si="9"/>
        <v>36017.208053290662</v>
      </c>
      <c r="BA8" s="42">
        <f t="shared" si="9"/>
        <v>36917.638254622929</v>
      </c>
    </row>
    <row r="9" spans="1:56" ht="17.25" customHeight="1" x14ac:dyDescent="0.25">
      <c r="A9" s="46"/>
      <c r="B9" s="3">
        <f>'HUD Income'!$B$25</f>
        <v>36050</v>
      </c>
      <c r="C9" s="1">
        <v>0.5</v>
      </c>
      <c r="D9" s="3">
        <f>'HUD Income'!$L$25</f>
        <v>901.25</v>
      </c>
      <c r="E9" s="3">
        <f t="shared" si="0"/>
        <v>901.25</v>
      </c>
      <c r="F9" s="3">
        <f>Rents!$E$23</f>
        <v>625</v>
      </c>
      <c r="G9" s="3">
        <f t="shared" si="1"/>
        <v>-276.25</v>
      </c>
      <c r="H9" s="17" t="str">
        <f t="shared" si="2"/>
        <v>N/A</v>
      </c>
      <c r="I9" t="s">
        <v>28</v>
      </c>
      <c r="J9" s="42">
        <f t="shared" si="3"/>
        <v>687.5</v>
      </c>
      <c r="K9" s="42">
        <f t="shared" si="4"/>
        <v>756.25000000000011</v>
      </c>
      <c r="L9" s="42">
        <f t="shared" si="4"/>
        <v>831.87500000000023</v>
      </c>
      <c r="M9" s="42">
        <f t="shared" si="4"/>
        <v>915.06250000000034</v>
      </c>
      <c r="N9" s="42">
        <f t="shared" si="4"/>
        <v>1006.5687500000005</v>
      </c>
      <c r="O9" s="42">
        <f t="shared" si="4"/>
        <v>1107.2256250000007</v>
      </c>
      <c r="P9" s="42">
        <f t="shared" si="4"/>
        <v>1217.9481875000008</v>
      </c>
      <c r="Q9" s="42">
        <f t="shared" si="4"/>
        <v>1339.7430062500009</v>
      </c>
      <c r="R9" s="42">
        <f t="shared" si="4"/>
        <v>1473.7173068750012</v>
      </c>
      <c r="S9" s="42">
        <f t="shared" si="4"/>
        <v>1621.0890375625015</v>
      </c>
      <c r="T9" s="42"/>
      <c r="U9" s="42">
        <f t="shared" si="5"/>
        <v>923.78125</v>
      </c>
      <c r="V9" s="42">
        <f t="shared" si="5"/>
        <v>946.87578124999993</v>
      </c>
      <c r="W9" s="42">
        <f t="shared" si="5"/>
        <v>970.54767578124984</v>
      </c>
      <c r="X9" s="42">
        <f t="shared" si="5"/>
        <v>994.81136767578107</v>
      </c>
      <c r="Y9" s="42">
        <f t="shared" si="5"/>
        <v>1019.6816518676754</v>
      </c>
      <c r="Z9" s="42">
        <f t="shared" si="5"/>
        <v>1045.1736931643673</v>
      </c>
      <c r="AA9" s="42">
        <f t="shared" si="5"/>
        <v>1071.3030354934763</v>
      </c>
      <c r="AB9" s="42">
        <f t="shared" si="5"/>
        <v>1098.0856113808131</v>
      </c>
      <c r="AC9" s="42">
        <f t="shared" si="5"/>
        <v>1125.5377516653334</v>
      </c>
      <c r="AD9" s="42">
        <f t="shared" si="5"/>
        <v>1153.6761954569668</v>
      </c>
      <c r="AE9" s="42"/>
      <c r="AF9" s="42"/>
      <c r="AG9" s="42">
        <f t="shared" si="6"/>
        <v>-236.28125</v>
      </c>
      <c r="AH9" s="42">
        <f t="shared" si="7"/>
        <v>-190.62578124999982</v>
      </c>
      <c r="AI9" s="42">
        <f t="shared" si="7"/>
        <v>-138.67267578124961</v>
      </c>
      <c r="AJ9" s="42">
        <f t="shared" si="7"/>
        <v>-79.74886767578073</v>
      </c>
      <c r="AK9" s="42">
        <f t="shared" si="7"/>
        <v>-13.112901867674964</v>
      </c>
      <c r="AL9" s="42">
        <f t="shared" si="7"/>
        <v>62.051931835633468</v>
      </c>
      <c r="AM9" s="42">
        <f t="shared" si="7"/>
        <v>146.64515200652454</v>
      </c>
      <c r="AN9" s="42">
        <f t="shared" si="7"/>
        <v>241.65739486918778</v>
      </c>
      <c r="AO9" s="42">
        <f t="shared" si="7"/>
        <v>348.1795552096678</v>
      </c>
      <c r="AP9" s="42">
        <f t="shared" si="7"/>
        <v>467.41284210553476</v>
      </c>
      <c r="AQ9" s="42"/>
      <c r="AR9" s="42">
        <f t="shared" si="8"/>
        <v>36951.25</v>
      </c>
      <c r="AS9" s="42">
        <f t="shared" si="9"/>
        <v>37875.03125</v>
      </c>
      <c r="AT9" s="42">
        <f t="shared" si="9"/>
        <v>38821.907031249997</v>
      </c>
      <c r="AU9" s="42">
        <f t="shared" si="9"/>
        <v>39792.45470703124</v>
      </c>
      <c r="AV9" s="42">
        <f t="shared" si="9"/>
        <v>40787.266074707019</v>
      </c>
      <c r="AW9" s="42">
        <f t="shared" si="9"/>
        <v>41806.94772657469</v>
      </c>
      <c r="AX9" s="42">
        <f t="shared" si="9"/>
        <v>42852.121419739051</v>
      </c>
      <c r="AY9" s="42">
        <f t="shared" si="9"/>
        <v>43923.424455232525</v>
      </c>
      <c r="AZ9" s="42">
        <f t="shared" si="9"/>
        <v>45021.510066613337</v>
      </c>
      <c r="BA9" s="42">
        <f t="shared" si="9"/>
        <v>46147.047818278668</v>
      </c>
    </row>
    <row r="10" spans="1:56" ht="17.25" customHeight="1" x14ac:dyDescent="0.25">
      <c r="A10" s="46"/>
      <c r="B10" s="3">
        <f>'HUD Income'!$B$29</f>
        <v>43260</v>
      </c>
      <c r="C10" s="1">
        <v>0.6</v>
      </c>
      <c r="D10" s="3">
        <f>'HUD Income'!$L$29</f>
        <v>1081.5</v>
      </c>
      <c r="E10" s="3">
        <f t="shared" si="0"/>
        <v>1081.5</v>
      </c>
      <c r="F10" s="3">
        <f>Rents!$E$23</f>
        <v>625</v>
      </c>
      <c r="G10" s="3">
        <f t="shared" si="1"/>
        <v>-456.5</v>
      </c>
      <c r="H10" s="17" t="str">
        <f t="shared" si="2"/>
        <v>N/A</v>
      </c>
      <c r="J10" s="42">
        <f t="shared" si="3"/>
        <v>687.5</v>
      </c>
      <c r="K10" s="42">
        <f t="shared" si="4"/>
        <v>756.25000000000011</v>
      </c>
      <c r="L10" s="42">
        <f t="shared" si="4"/>
        <v>831.87500000000023</v>
      </c>
      <c r="M10" s="42">
        <f t="shared" si="4"/>
        <v>915.06250000000034</v>
      </c>
      <c r="N10" s="42">
        <f t="shared" si="4"/>
        <v>1006.5687500000005</v>
      </c>
      <c r="O10" s="42">
        <f t="shared" si="4"/>
        <v>1107.2256250000007</v>
      </c>
      <c r="P10" s="42">
        <f t="shared" si="4"/>
        <v>1217.9481875000008</v>
      </c>
      <c r="Q10" s="42">
        <f t="shared" si="4"/>
        <v>1339.7430062500009</v>
      </c>
      <c r="R10" s="42">
        <f t="shared" si="4"/>
        <v>1473.7173068750012</v>
      </c>
      <c r="S10" s="42">
        <f t="shared" si="4"/>
        <v>1621.0890375625015</v>
      </c>
      <c r="T10" s="42"/>
      <c r="U10" s="42">
        <f t="shared" si="5"/>
        <v>1108.5374999999997</v>
      </c>
      <c r="V10" s="42">
        <f t="shared" si="5"/>
        <v>1136.2509374999997</v>
      </c>
      <c r="W10" s="42">
        <f t="shared" si="5"/>
        <v>1164.6572109374995</v>
      </c>
      <c r="X10" s="42">
        <f t="shared" si="5"/>
        <v>1193.7736412109371</v>
      </c>
      <c r="Y10" s="42">
        <f t="shared" si="5"/>
        <v>1223.6179822412103</v>
      </c>
      <c r="Z10" s="42">
        <f t="shared" si="5"/>
        <v>1254.2084317972406</v>
      </c>
      <c r="AA10" s="42">
        <f t="shared" si="5"/>
        <v>1285.5636425921714</v>
      </c>
      <c r="AB10" s="42">
        <f t="shared" si="5"/>
        <v>1317.7027336569756</v>
      </c>
      <c r="AC10" s="42">
        <f t="shared" si="5"/>
        <v>1350.6453019983999</v>
      </c>
      <c r="AD10" s="42">
        <f t="shared" si="5"/>
        <v>1384.4114345483597</v>
      </c>
      <c r="AE10" s="42"/>
      <c r="AF10" s="42"/>
      <c r="AG10" s="42">
        <f t="shared" si="6"/>
        <v>-421.03749999999968</v>
      </c>
      <c r="AH10" s="42">
        <f t="shared" si="7"/>
        <v>-380.00093749999962</v>
      </c>
      <c r="AI10" s="42">
        <f t="shared" si="7"/>
        <v>-332.78221093749926</v>
      </c>
      <c r="AJ10" s="42">
        <f t="shared" si="7"/>
        <v>-278.71114121093672</v>
      </c>
      <c r="AK10" s="42">
        <f t="shared" si="7"/>
        <v>-217.04923224120978</v>
      </c>
      <c r="AL10" s="42">
        <f t="shared" si="7"/>
        <v>-146.98280679723985</v>
      </c>
      <c r="AM10" s="42">
        <f t="shared" si="7"/>
        <v>-67.615455092170578</v>
      </c>
      <c r="AN10" s="42">
        <f t="shared" si="7"/>
        <v>22.040272593025293</v>
      </c>
      <c r="AO10" s="42">
        <f t="shared" si="7"/>
        <v>123.07200487660134</v>
      </c>
      <c r="AP10" s="42">
        <f t="shared" si="7"/>
        <v>236.67760301414182</v>
      </c>
      <c r="AQ10" s="42"/>
      <c r="AR10" s="42">
        <f t="shared" si="8"/>
        <v>44341.499999999993</v>
      </c>
      <c r="AS10" s="42">
        <f t="shared" si="9"/>
        <v>45450.037499999991</v>
      </c>
      <c r="AT10" s="42">
        <f t="shared" si="9"/>
        <v>46586.288437499985</v>
      </c>
      <c r="AU10" s="42">
        <f t="shared" si="9"/>
        <v>47750.945648437482</v>
      </c>
      <c r="AV10" s="42">
        <f t="shared" si="9"/>
        <v>48944.719289648412</v>
      </c>
      <c r="AW10" s="42">
        <f t="shared" si="9"/>
        <v>50168.337271889621</v>
      </c>
      <c r="AX10" s="42">
        <f t="shared" si="9"/>
        <v>51422.545703686854</v>
      </c>
      <c r="AY10" s="42">
        <f t="shared" si="9"/>
        <v>52708.109346279023</v>
      </c>
      <c r="AZ10" s="42">
        <f t="shared" si="9"/>
        <v>54025.812079935997</v>
      </c>
      <c r="BA10" s="42">
        <f t="shared" si="9"/>
        <v>55376.457381934393</v>
      </c>
    </row>
    <row r="11" spans="1:56" ht="17.25" customHeight="1" x14ac:dyDescent="0.25">
      <c r="A11" s="46"/>
      <c r="B11" s="3">
        <f>'HUD Income'!$B$33</f>
        <v>57700</v>
      </c>
      <c r="C11" s="1">
        <v>0.8</v>
      </c>
      <c r="D11" s="3">
        <f>'HUD Income'!$L$33</f>
        <v>1442.5</v>
      </c>
      <c r="E11" s="3">
        <f t="shared" si="0"/>
        <v>1442.5</v>
      </c>
      <c r="F11" s="3">
        <f>Rents!$E$24</f>
        <v>775</v>
      </c>
      <c r="G11" s="3">
        <f t="shared" si="1"/>
        <v>-667.5</v>
      </c>
      <c r="H11" s="17" t="str">
        <f t="shared" si="2"/>
        <v>N/A</v>
      </c>
      <c r="J11" s="42">
        <f t="shared" si="3"/>
        <v>852.50000000000011</v>
      </c>
      <c r="K11" s="42">
        <f t="shared" si="4"/>
        <v>937.75000000000023</v>
      </c>
      <c r="L11" s="42">
        <f t="shared" si="4"/>
        <v>1031.5250000000003</v>
      </c>
      <c r="M11" s="42">
        <f t="shared" si="4"/>
        <v>1134.6775000000005</v>
      </c>
      <c r="N11" s="42">
        <f t="shared" si="4"/>
        <v>1248.1452500000007</v>
      </c>
      <c r="O11" s="42">
        <f t="shared" si="4"/>
        <v>1372.9597750000009</v>
      </c>
      <c r="P11" s="42">
        <f t="shared" si="4"/>
        <v>1510.2557525000011</v>
      </c>
      <c r="Q11" s="42">
        <f t="shared" si="4"/>
        <v>1661.2813277500013</v>
      </c>
      <c r="R11" s="42">
        <f t="shared" si="4"/>
        <v>1827.4094605250016</v>
      </c>
      <c r="S11" s="42">
        <f t="shared" si="4"/>
        <v>2010.1504065775018</v>
      </c>
      <c r="T11" s="42"/>
      <c r="U11" s="42">
        <f t="shared" si="5"/>
        <v>1478.5624999999998</v>
      </c>
      <c r="V11" s="42">
        <f t="shared" si="5"/>
        <v>1515.5265624999995</v>
      </c>
      <c r="W11" s="42">
        <f t="shared" si="5"/>
        <v>1553.4147265624995</v>
      </c>
      <c r="X11" s="42">
        <f t="shared" si="5"/>
        <v>1592.2500947265617</v>
      </c>
      <c r="Y11" s="42">
        <f t="shared" si="5"/>
        <v>1632.0563470947257</v>
      </c>
      <c r="Z11" s="42">
        <f t="shared" si="5"/>
        <v>1672.8577557720937</v>
      </c>
      <c r="AA11" s="42">
        <f t="shared" si="5"/>
        <v>1714.679199666396</v>
      </c>
      <c r="AB11" s="42">
        <f t="shared" si="5"/>
        <v>1757.5461796580557</v>
      </c>
      <c r="AC11" s="42">
        <f t="shared" si="5"/>
        <v>1801.4848341495072</v>
      </c>
      <c r="AD11" s="42">
        <f t="shared" si="5"/>
        <v>1846.5219550032443</v>
      </c>
      <c r="AE11" s="42"/>
      <c r="AF11" s="42"/>
      <c r="AG11" s="42">
        <f t="shared" si="6"/>
        <v>-626.06249999999966</v>
      </c>
      <c r="AH11" s="42">
        <f t="shared" si="7"/>
        <v>-577.77656249999927</v>
      </c>
      <c r="AI11" s="42">
        <f t="shared" si="7"/>
        <v>-521.88972656249916</v>
      </c>
      <c r="AJ11" s="42">
        <f t="shared" si="7"/>
        <v>-457.57259472656119</v>
      </c>
      <c r="AK11" s="42">
        <f t="shared" si="7"/>
        <v>-383.91109709472494</v>
      </c>
      <c r="AL11" s="42">
        <f t="shared" si="7"/>
        <v>-299.89798077209275</v>
      </c>
      <c r="AM11" s="42">
        <f t="shared" si="7"/>
        <v>-204.42344716639491</v>
      </c>
      <c r="AN11" s="42">
        <f t="shared" si="7"/>
        <v>-96.264851908054425</v>
      </c>
      <c r="AO11" s="42">
        <f t="shared" si="7"/>
        <v>25.924626375494427</v>
      </c>
      <c r="AP11" s="42">
        <f t="shared" si="7"/>
        <v>163.6284515742575</v>
      </c>
      <c r="AQ11" s="42"/>
      <c r="AR11" s="42">
        <f t="shared" si="8"/>
        <v>59142.499999999993</v>
      </c>
      <c r="AS11" s="42">
        <f t="shared" si="9"/>
        <v>60621.062499999985</v>
      </c>
      <c r="AT11" s="42">
        <f t="shared" si="9"/>
        <v>62136.589062499981</v>
      </c>
      <c r="AU11" s="42">
        <f t="shared" si="9"/>
        <v>63690.003789062474</v>
      </c>
      <c r="AV11" s="42">
        <f t="shared" si="9"/>
        <v>65282.253883789032</v>
      </c>
      <c r="AW11" s="42">
        <f t="shared" si="9"/>
        <v>66914.310230883755</v>
      </c>
      <c r="AX11" s="42">
        <f t="shared" si="9"/>
        <v>68587.167986655841</v>
      </c>
      <c r="AY11" s="42">
        <f t="shared" si="9"/>
        <v>70301.847186322237</v>
      </c>
      <c r="AZ11" s="42">
        <f t="shared" si="9"/>
        <v>72059.393365980286</v>
      </c>
      <c r="BA11" s="42">
        <f t="shared" si="9"/>
        <v>73860.87820012978</v>
      </c>
    </row>
    <row r="12" spans="1:56" ht="17.25" customHeight="1" x14ac:dyDescent="0.25">
      <c r="A12" s="46"/>
      <c r="B12" s="3">
        <f>'HUD Income'!$B$37</f>
        <v>57890</v>
      </c>
      <c r="C12" s="1">
        <v>1</v>
      </c>
      <c r="D12" s="3">
        <f>'HUD Income'!$L$37</f>
        <v>1447.25</v>
      </c>
      <c r="E12" s="3">
        <f t="shared" si="0"/>
        <v>1447.25</v>
      </c>
      <c r="F12" s="3">
        <f>Rents!$E$24</f>
        <v>775</v>
      </c>
      <c r="G12" s="3">
        <f t="shared" si="1"/>
        <v>-672.25</v>
      </c>
      <c r="H12" s="17" t="str">
        <f t="shared" si="2"/>
        <v>N/A</v>
      </c>
      <c r="J12" s="42">
        <f t="shared" si="3"/>
        <v>852.50000000000011</v>
      </c>
      <c r="K12" s="42">
        <f t="shared" si="4"/>
        <v>937.75000000000023</v>
      </c>
      <c r="L12" s="42">
        <f t="shared" si="4"/>
        <v>1031.5250000000003</v>
      </c>
      <c r="M12" s="42">
        <f t="shared" si="4"/>
        <v>1134.6775000000005</v>
      </c>
      <c r="N12" s="42">
        <f t="shared" si="4"/>
        <v>1248.1452500000007</v>
      </c>
      <c r="O12" s="42">
        <f t="shared" si="4"/>
        <v>1372.9597750000009</v>
      </c>
      <c r="P12" s="42">
        <f t="shared" si="4"/>
        <v>1510.2557525000011</v>
      </c>
      <c r="Q12" s="42">
        <f t="shared" si="4"/>
        <v>1661.2813277500013</v>
      </c>
      <c r="R12" s="42">
        <f t="shared" si="4"/>
        <v>1827.4094605250016</v>
      </c>
      <c r="S12" s="42">
        <f t="shared" si="4"/>
        <v>2010.1504065775018</v>
      </c>
      <c r="T12" s="42"/>
      <c r="U12" s="42">
        <f t="shared" si="5"/>
        <v>1483.4312499999996</v>
      </c>
      <c r="V12" s="42">
        <f t="shared" si="5"/>
        <v>1520.5170312499995</v>
      </c>
      <c r="W12" s="42">
        <f t="shared" si="5"/>
        <v>1558.5299570312498</v>
      </c>
      <c r="X12" s="42">
        <f t="shared" si="5"/>
        <v>1597.4932059570308</v>
      </c>
      <c r="Y12" s="42">
        <f t="shared" si="5"/>
        <v>1637.4305361059562</v>
      </c>
      <c r="Z12" s="42">
        <f t="shared" si="5"/>
        <v>1678.3662995086052</v>
      </c>
      <c r="AA12" s="42">
        <f t="shared" si="5"/>
        <v>1720.3254569963201</v>
      </c>
      <c r="AB12" s="42">
        <f t="shared" si="5"/>
        <v>1763.3335934212282</v>
      </c>
      <c r="AC12" s="42">
        <f t="shared" si="5"/>
        <v>1807.4169332567587</v>
      </c>
      <c r="AD12" s="42">
        <f t="shared" si="5"/>
        <v>1852.6023565881776</v>
      </c>
      <c r="AE12" s="42"/>
      <c r="AF12" s="42"/>
      <c r="AG12" s="42">
        <f t="shared" si="6"/>
        <v>-630.93124999999952</v>
      </c>
      <c r="AH12" s="42">
        <f t="shared" si="7"/>
        <v>-582.76703124999926</v>
      </c>
      <c r="AI12" s="42">
        <f t="shared" si="7"/>
        <v>-527.00495703124943</v>
      </c>
      <c r="AJ12" s="42">
        <f t="shared" si="7"/>
        <v>-462.81570595703033</v>
      </c>
      <c r="AK12" s="42">
        <f t="shared" si="7"/>
        <v>-389.28528610595549</v>
      </c>
      <c r="AL12" s="42">
        <f t="shared" si="7"/>
        <v>-305.40652450860421</v>
      </c>
      <c r="AM12" s="42">
        <f t="shared" si="7"/>
        <v>-210.06970449631899</v>
      </c>
      <c r="AN12" s="42">
        <f t="shared" si="7"/>
        <v>-102.05226567122691</v>
      </c>
      <c r="AO12" s="42">
        <f t="shared" si="7"/>
        <v>19.992527268242839</v>
      </c>
      <c r="AP12" s="42">
        <f t="shared" si="7"/>
        <v>157.54804998932423</v>
      </c>
      <c r="AQ12" s="42"/>
      <c r="AR12" s="42">
        <f t="shared" si="8"/>
        <v>59337.249999999993</v>
      </c>
      <c r="AS12" s="42">
        <f t="shared" si="9"/>
        <v>60820.681249999987</v>
      </c>
      <c r="AT12" s="42">
        <f t="shared" si="9"/>
        <v>62341.198281249985</v>
      </c>
      <c r="AU12" s="42">
        <f t="shared" si="9"/>
        <v>63899.728238281226</v>
      </c>
      <c r="AV12" s="42">
        <f t="shared" si="9"/>
        <v>65497.221444238254</v>
      </c>
      <c r="AW12" s="42">
        <f t="shared" si="9"/>
        <v>67134.651980344206</v>
      </c>
      <c r="AX12" s="42">
        <f t="shared" si="9"/>
        <v>68813.018279852811</v>
      </c>
      <c r="AY12" s="42">
        <f t="shared" si="9"/>
        <v>70533.343736849129</v>
      </c>
      <c r="AZ12" s="42">
        <f t="shared" si="9"/>
        <v>72296.677330270351</v>
      </c>
      <c r="BA12" s="42">
        <f t="shared" si="9"/>
        <v>74104.094263527106</v>
      </c>
    </row>
    <row r="13" spans="1:56" ht="17.25" customHeight="1" x14ac:dyDescent="0.25">
      <c r="A13" s="46"/>
      <c r="B13" s="3">
        <f>'HUD Income'!$B$41</f>
        <v>69468</v>
      </c>
      <c r="C13" s="1">
        <v>1.2</v>
      </c>
      <c r="D13" s="3">
        <f>'HUD Income'!$L$41</f>
        <v>1736.6999999999998</v>
      </c>
      <c r="E13" s="3">
        <f t="shared" si="0"/>
        <v>1736.6999999999998</v>
      </c>
      <c r="F13" s="3">
        <f>Rents!$E$24</f>
        <v>775</v>
      </c>
      <c r="G13" s="3">
        <f t="shared" si="1"/>
        <v>-961.69999999999982</v>
      </c>
      <c r="H13" s="17" t="str">
        <f t="shared" si="2"/>
        <v>N/A</v>
      </c>
      <c r="J13" s="42">
        <f t="shared" si="3"/>
        <v>852.50000000000011</v>
      </c>
      <c r="K13" s="42">
        <f t="shared" si="4"/>
        <v>937.75000000000023</v>
      </c>
      <c r="L13" s="42">
        <f t="shared" si="4"/>
        <v>1031.5250000000003</v>
      </c>
      <c r="M13" s="42">
        <f t="shared" si="4"/>
        <v>1134.6775000000005</v>
      </c>
      <c r="N13" s="42">
        <f t="shared" si="4"/>
        <v>1248.1452500000007</v>
      </c>
      <c r="O13" s="42">
        <f t="shared" si="4"/>
        <v>1372.9597750000009</v>
      </c>
      <c r="P13" s="42">
        <f t="shared" si="4"/>
        <v>1510.2557525000011</v>
      </c>
      <c r="Q13" s="42">
        <f t="shared" si="4"/>
        <v>1661.2813277500013</v>
      </c>
      <c r="R13" s="42">
        <f t="shared" si="4"/>
        <v>1827.4094605250016</v>
      </c>
      <c r="S13" s="42">
        <f t="shared" si="4"/>
        <v>2010.1504065775018</v>
      </c>
      <c r="T13" s="42"/>
      <c r="U13" s="42">
        <f t="shared" si="5"/>
        <v>1780.1175000000001</v>
      </c>
      <c r="V13" s="42">
        <f t="shared" si="5"/>
        <v>1824.6204374999998</v>
      </c>
      <c r="W13" s="42">
        <f t="shared" si="5"/>
        <v>1870.2359484374995</v>
      </c>
      <c r="X13" s="42">
        <f t="shared" si="5"/>
        <v>1916.9918471484368</v>
      </c>
      <c r="Y13" s="42">
        <f t="shared" si="5"/>
        <v>1964.9166433271475</v>
      </c>
      <c r="Z13" s="42">
        <f t="shared" si="5"/>
        <v>2014.0395594103263</v>
      </c>
      <c r="AA13" s="42">
        <f t="shared" si="5"/>
        <v>2064.3905483955841</v>
      </c>
      <c r="AB13" s="42">
        <f t="shared" si="5"/>
        <v>2116.0003121054733</v>
      </c>
      <c r="AC13" s="42">
        <f t="shared" si="5"/>
        <v>2168.9003199081099</v>
      </c>
      <c r="AD13" s="42">
        <f t="shared" si="5"/>
        <v>2223.1228279058128</v>
      </c>
      <c r="AE13" s="42"/>
      <c r="AF13" s="42"/>
      <c r="AG13" s="42">
        <f t="shared" si="6"/>
        <v>-927.61749999999995</v>
      </c>
      <c r="AH13" s="42">
        <f t="shared" si="7"/>
        <v>-886.87043749999953</v>
      </c>
      <c r="AI13" s="42">
        <f t="shared" si="7"/>
        <v>-838.71094843749916</v>
      </c>
      <c r="AJ13" s="42">
        <f t="shared" si="7"/>
        <v>-782.31434714843635</v>
      </c>
      <c r="AK13" s="42">
        <f t="shared" si="7"/>
        <v>-716.77139332714682</v>
      </c>
      <c r="AL13" s="42">
        <f t="shared" si="7"/>
        <v>-641.07978441032537</v>
      </c>
      <c r="AM13" s="42">
        <f t="shared" si="7"/>
        <v>-554.13479589558301</v>
      </c>
      <c r="AN13" s="42">
        <f t="shared" si="7"/>
        <v>-454.718984355472</v>
      </c>
      <c r="AO13" s="42">
        <f t="shared" si="7"/>
        <v>-341.49085938310827</v>
      </c>
      <c r="AP13" s="42">
        <f t="shared" si="7"/>
        <v>-212.97242132831093</v>
      </c>
      <c r="AQ13" s="42"/>
      <c r="AR13" s="42">
        <f t="shared" si="8"/>
        <v>71204.7</v>
      </c>
      <c r="AS13" s="42">
        <f t="shared" si="9"/>
        <v>72984.81749999999</v>
      </c>
      <c r="AT13" s="42">
        <f t="shared" si="9"/>
        <v>74809.437937499984</v>
      </c>
      <c r="AU13" s="42">
        <f t="shared" si="9"/>
        <v>76679.673885937475</v>
      </c>
      <c r="AV13" s="42">
        <f t="shared" si="9"/>
        <v>78596.665733085902</v>
      </c>
      <c r="AW13" s="42">
        <f t="shared" si="9"/>
        <v>80561.582376413047</v>
      </c>
      <c r="AX13" s="42">
        <f t="shared" si="9"/>
        <v>82575.621935823365</v>
      </c>
      <c r="AY13" s="42">
        <f t="shared" si="9"/>
        <v>84640.01248421894</v>
      </c>
      <c r="AZ13" s="42">
        <f t="shared" si="9"/>
        <v>86756.012796324401</v>
      </c>
      <c r="BA13" s="42">
        <f t="shared" si="9"/>
        <v>88924.913116232507</v>
      </c>
    </row>
    <row r="14" spans="1:56" ht="17.25" customHeight="1" x14ac:dyDescent="0.25">
      <c r="B14" s="19" t="s">
        <v>57</v>
      </c>
      <c r="H14" s="3"/>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c r="C16" s="1"/>
      <c r="D16" s="3"/>
      <c r="E16" s="3"/>
      <c r="F16" s="3"/>
      <c r="G16" s="3"/>
      <c r="H16" s="17"/>
    </row>
    <row r="17" spans="1:53" ht="17.25" customHeight="1" x14ac:dyDescent="0.25">
      <c r="A17" s="46"/>
      <c r="B17" s="3"/>
      <c r="C17" s="1"/>
      <c r="D17" s="3"/>
      <c r="E17" s="3"/>
      <c r="F17" s="3"/>
      <c r="G17" s="3"/>
      <c r="H17" s="17"/>
    </row>
    <row r="18" spans="1:53" ht="17.25" customHeight="1" x14ac:dyDescent="0.25">
      <c r="A18" s="46"/>
      <c r="B18" s="3">
        <f>'HUD Income'!$C$21</f>
        <v>32960</v>
      </c>
      <c r="C18" s="1">
        <v>0.4</v>
      </c>
      <c r="D18" s="3">
        <f>'HUD Income'!$M$21</f>
        <v>824</v>
      </c>
      <c r="E18" s="3">
        <f t="shared" ref="E18:E23" si="10">B18*0.3/12</f>
        <v>824</v>
      </c>
      <c r="F18" s="3">
        <f>Rents!$E$23</f>
        <v>625</v>
      </c>
      <c r="G18" s="3">
        <f t="shared" ref="G18:G23" si="11">F18-E18</f>
        <v>-199</v>
      </c>
      <c r="H18" s="17" t="str">
        <f t="shared" ref="H18:H23" si="12">IF(G18&gt;0,G18,"N/A")</f>
        <v>N/A</v>
      </c>
      <c r="J18" s="42">
        <f t="shared" ref="J18:J23" si="13">$F18*1.1</f>
        <v>687.5</v>
      </c>
      <c r="K18" s="42">
        <f t="shared" ref="K18:S18" si="14">J18*1.1</f>
        <v>756.25000000000011</v>
      </c>
      <c r="L18" s="42">
        <f t="shared" si="14"/>
        <v>831.87500000000023</v>
      </c>
      <c r="M18" s="42">
        <f t="shared" si="14"/>
        <v>915.06250000000034</v>
      </c>
      <c r="N18" s="42">
        <f t="shared" si="14"/>
        <v>1006.5687500000005</v>
      </c>
      <c r="O18" s="42">
        <f t="shared" si="14"/>
        <v>1107.2256250000007</v>
      </c>
      <c r="P18" s="42">
        <f t="shared" si="14"/>
        <v>1217.9481875000008</v>
      </c>
      <c r="Q18" s="42">
        <f t="shared" si="14"/>
        <v>1339.7430062500009</v>
      </c>
      <c r="R18" s="42">
        <f t="shared" si="14"/>
        <v>1473.7173068750012</v>
      </c>
      <c r="S18" s="42">
        <f t="shared" si="14"/>
        <v>1621.0890375625015</v>
      </c>
      <c r="T18" s="42"/>
      <c r="U18" s="42">
        <f t="shared" ref="U18:AD23" si="15">(AR18*$U$4)/12</f>
        <v>844.59999999999991</v>
      </c>
      <c r="V18" s="42">
        <f t="shared" si="15"/>
        <v>865.71500000000003</v>
      </c>
      <c r="W18" s="42">
        <f t="shared" si="15"/>
        <v>887.35787499999981</v>
      </c>
      <c r="X18" s="42">
        <f t="shared" si="15"/>
        <v>909.54182187499964</v>
      </c>
      <c r="Y18" s="42">
        <f t="shared" si="15"/>
        <v>932.28036742187476</v>
      </c>
      <c r="Z18" s="42">
        <f t="shared" si="15"/>
        <v>955.58737660742145</v>
      </c>
      <c r="AA18" s="42">
        <f t="shared" si="15"/>
        <v>979.4770610226069</v>
      </c>
      <c r="AB18" s="42">
        <f t="shared" si="15"/>
        <v>1003.963987548172</v>
      </c>
      <c r="AC18" s="42">
        <f t="shared" si="15"/>
        <v>1029.0630872368761</v>
      </c>
      <c r="AD18" s="42">
        <f t="shared" si="15"/>
        <v>1054.7896644177979</v>
      </c>
      <c r="AE18" s="42"/>
      <c r="AF18" s="42"/>
      <c r="AG18" s="42">
        <f t="shared" ref="AG18:AG23" si="16">J18-U18</f>
        <v>-157.09999999999991</v>
      </c>
      <c r="AH18" s="42">
        <f t="shared" ref="AH18:AH23" si="17">K18-V18</f>
        <v>-109.46499999999992</v>
      </c>
      <c r="AI18" s="42">
        <f t="shared" ref="AI18:AI23" si="18">L18-W18</f>
        <v>-55.482874999999581</v>
      </c>
      <c r="AJ18" s="42">
        <f t="shared" ref="AJ18:AJ23" si="19">M18-X18</f>
        <v>5.5206781250006998</v>
      </c>
      <c r="AK18" s="42">
        <f t="shared" ref="AK18:AK23" si="20">N18-Y18</f>
        <v>74.28838257812572</v>
      </c>
      <c r="AL18" s="42">
        <f t="shared" ref="AL18:AL23" si="21">O18-Z18</f>
        <v>151.63824839257927</v>
      </c>
      <c r="AM18" s="42">
        <f t="shared" ref="AM18:AM23" si="22">P18-AA18</f>
        <v>238.47112647739391</v>
      </c>
      <c r="AN18" s="42">
        <f t="shared" ref="AN18:AN23" si="23">Q18-AB18</f>
        <v>335.77901870182893</v>
      </c>
      <c r="AO18" s="42">
        <f t="shared" ref="AO18:AO23" si="24">R18-AC18</f>
        <v>444.65421963812514</v>
      </c>
      <c r="AP18" s="42">
        <f t="shared" ref="AP18:AP23" si="25">S18-AD18</f>
        <v>566.29937314470362</v>
      </c>
      <c r="AQ18" s="42"/>
      <c r="AR18" s="42">
        <f t="shared" ref="AR18:AR23" si="26">B18*$AR$3</f>
        <v>33784</v>
      </c>
      <c r="AS18" s="42">
        <f t="shared" ref="AS18:BA18" si="27">AR18*$AR$3</f>
        <v>34628.6</v>
      </c>
      <c r="AT18" s="42">
        <f t="shared" si="27"/>
        <v>35494.314999999995</v>
      </c>
      <c r="AU18" s="42">
        <f t="shared" si="27"/>
        <v>36381.672874999989</v>
      </c>
      <c r="AV18" s="42">
        <f t="shared" si="27"/>
        <v>37291.214696874988</v>
      </c>
      <c r="AW18" s="42">
        <f t="shared" si="27"/>
        <v>38223.495064296862</v>
      </c>
      <c r="AX18" s="42">
        <f t="shared" si="27"/>
        <v>39179.082440904276</v>
      </c>
      <c r="AY18" s="42">
        <f t="shared" si="27"/>
        <v>40158.55950192688</v>
      </c>
      <c r="AZ18" s="42">
        <f t="shared" si="27"/>
        <v>41162.523489475047</v>
      </c>
      <c r="BA18" s="42">
        <f t="shared" si="27"/>
        <v>42191.586576711918</v>
      </c>
    </row>
    <row r="19" spans="1:53" ht="17.25" customHeight="1" x14ac:dyDescent="0.25">
      <c r="A19" s="46"/>
      <c r="B19" s="3">
        <f>'HUD Income'!$C$25</f>
        <v>41200</v>
      </c>
      <c r="C19" s="1">
        <v>0.5</v>
      </c>
      <c r="D19" s="3">
        <f>'HUD Income'!$M$25</f>
        <v>1030</v>
      </c>
      <c r="E19" s="3">
        <f t="shared" si="10"/>
        <v>1030</v>
      </c>
      <c r="F19" s="3">
        <f>Rents!$E$23</f>
        <v>625</v>
      </c>
      <c r="G19" s="3">
        <f>F19-E19</f>
        <v>-405</v>
      </c>
      <c r="H19" s="17" t="str">
        <f t="shared" si="12"/>
        <v>N/A</v>
      </c>
      <c r="J19" s="42">
        <f t="shared" si="13"/>
        <v>687.5</v>
      </c>
      <c r="K19" s="42">
        <f t="shared" ref="K19:S19" si="28">J19*1.1</f>
        <v>756.25000000000011</v>
      </c>
      <c r="L19" s="42">
        <f t="shared" si="28"/>
        <v>831.87500000000023</v>
      </c>
      <c r="M19" s="42">
        <f t="shared" si="28"/>
        <v>915.06250000000034</v>
      </c>
      <c r="N19" s="42">
        <f t="shared" si="28"/>
        <v>1006.5687500000005</v>
      </c>
      <c r="O19" s="42">
        <f t="shared" si="28"/>
        <v>1107.2256250000007</v>
      </c>
      <c r="P19" s="42">
        <f t="shared" si="28"/>
        <v>1217.9481875000008</v>
      </c>
      <c r="Q19" s="42">
        <f t="shared" si="28"/>
        <v>1339.7430062500009</v>
      </c>
      <c r="R19" s="42">
        <f t="shared" si="28"/>
        <v>1473.7173068750012</v>
      </c>
      <c r="S19" s="42">
        <f t="shared" si="28"/>
        <v>1621.0890375625015</v>
      </c>
      <c r="T19" s="42"/>
      <c r="U19" s="42">
        <f t="shared" si="15"/>
        <v>1055.7499999999998</v>
      </c>
      <c r="V19" s="42">
        <f t="shared" si="15"/>
        <v>1082.1437499999995</v>
      </c>
      <c r="W19" s="42">
        <f t="shared" si="15"/>
        <v>1109.1973437499994</v>
      </c>
      <c r="X19" s="42">
        <f t="shared" si="15"/>
        <v>1136.9272773437494</v>
      </c>
      <c r="Y19" s="42">
        <f t="shared" si="15"/>
        <v>1165.3504592773431</v>
      </c>
      <c r="Z19" s="42">
        <f t="shared" si="15"/>
        <v>1194.4842207592767</v>
      </c>
      <c r="AA19" s="42">
        <f t="shared" si="15"/>
        <v>1224.3463262782584</v>
      </c>
      <c r="AB19" s="42">
        <f t="shared" si="15"/>
        <v>1254.9549844352148</v>
      </c>
      <c r="AC19" s="42">
        <f t="shared" si="15"/>
        <v>1286.328859046095</v>
      </c>
      <c r="AD19" s="42">
        <f t="shared" si="15"/>
        <v>1318.4870805222472</v>
      </c>
      <c r="AE19" s="42"/>
      <c r="AF19" s="42"/>
      <c r="AG19" s="42">
        <f t="shared" si="16"/>
        <v>-368.24999999999977</v>
      </c>
      <c r="AH19" s="42">
        <f t="shared" si="17"/>
        <v>-325.89374999999939</v>
      </c>
      <c r="AI19" s="42">
        <f t="shared" si="18"/>
        <v>-277.32234374999916</v>
      </c>
      <c r="AJ19" s="42">
        <f t="shared" si="19"/>
        <v>-221.8647773437491</v>
      </c>
      <c r="AK19" s="42">
        <f t="shared" si="20"/>
        <v>-158.78170927734266</v>
      </c>
      <c r="AL19" s="42">
        <f t="shared" si="21"/>
        <v>-87.258595759275977</v>
      </c>
      <c r="AM19" s="42">
        <f t="shared" si="22"/>
        <v>-6.3981387782575894</v>
      </c>
      <c r="AN19" s="42">
        <f t="shared" si="23"/>
        <v>84.788021814786134</v>
      </c>
      <c r="AO19" s="42">
        <f t="shared" si="24"/>
        <v>187.38844782890624</v>
      </c>
      <c r="AP19" s="42">
        <f t="shared" si="25"/>
        <v>302.60195704025432</v>
      </c>
      <c r="AQ19" s="42"/>
      <c r="AR19" s="42">
        <f t="shared" si="26"/>
        <v>42229.999999999993</v>
      </c>
      <c r="AS19" s="42">
        <f t="shared" ref="AS19:BA19" si="29">AR19*$AR$3</f>
        <v>43285.749999999985</v>
      </c>
      <c r="AT19" s="42">
        <f t="shared" si="29"/>
        <v>44367.893749999981</v>
      </c>
      <c r="AU19" s="42">
        <f t="shared" si="29"/>
        <v>45477.091093749979</v>
      </c>
      <c r="AV19" s="42">
        <f t="shared" si="29"/>
        <v>46614.018371093727</v>
      </c>
      <c r="AW19" s="42">
        <f t="shared" si="29"/>
        <v>47779.368830371066</v>
      </c>
      <c r="AX19" s="42">
        <f t="shared" si="29"/>
        <v>48973.85305113034</v>
      </c>
      <c r="AY19" s="42">
        <f t="shared" si="29"/>
        <v>50198.199377408593</v>
      </c>
      <c r="AZ19" s="42">
        <f t="shared" si="29"/>
        <v>51453.154361843801</v>
      </c>
      <c r="BA19" s="42">
        <f t="shared" si="29"/>
        <v>52739.483220889888</v>
      </c>
    </row>
    <row r="20" spans="1:53" ht="17.25" customHeight="1" x14ac:dyDescent="0.25">
      <c r="A20" s="46"/>
      <c r="B20" s="3">
        <f>'HUD Income'!$C$29</f>
        <v>49440</v>
      </c>
      <c r="C20" s="1">
        <v>0.6</v>
      </c>
      <c r="D20" s="3">
        <f>'HUD Income'!$M$29</f>
        <v>1236</v>
      </c>
      <c r="E20" s="3">
        <f t="shared" si="10"/>
        <v>1236</v>
      </c>
      <c r="F20" s="3">
        <f>Rents!$E$23</f>
        <v>625</v>
      </c>
      <c r="G20" s="3">
        <f t="shared" si="11"/>
        <v>-611</v>
      </c>
      <c r="H20" s="17" t="str">
        <f t="shared" si="12"/>
        <v>N/A</v>
      </c>
      <c r="J20" s="42">
        <f t="shared" si="13"/>
        <v>687.5</v>
      </c>
      <c r="K20" s="42">
        <f t="shared" ref="K20:S20" si="30">J20*1.1</f>
        <v>756.25000000000011</v>
      </c>
      <c r="L20" s="42">
        <f t="shared" si="30"/>
        <v>831.87500000000023</v>
      </c>
      <c r="M20" s="42">
        <f t="shared" si="30"/>
        <v>915.06250000000034</v>
      </c>
      <c r="N20" s="42">
        <f t="shared" si="30"/>
        <v>1006.5687500000005</v>
      </c>
      <c r="O20" s="42">
        <f t="shared" si="30"/>
        <v>1107.2256250000007</v>
      </c>
      <c r="P20" s="42">
        <f t="shared" si="30"/>
        <v>1217.9481875000008</v>
      </c>
      <c r="Q20" s="42">
        <f t="shared" si="30"/>
        <v>1339.7430062500009</v>
      </c>
      <c r="R20" s="42">
        <f t="shared" si="30"/>
        <v>1473.7173068750012</v>
      </c>
      <c r="S20" s="42">
        <f t="shared" si="30"/>
        <v>1621.0890375625015</v>
      </c>
      <c r="T20" s="42"/>
      <c r="U20" s="42">
        <f t="shared" si="15"/>
        <v>1266.8999999999999</v>
      </c>
      <c r="V20" s="42">
        <f t="shared" si="15"/>
        <v>1298.5724999999995</v>
      </c>
      <c r="W20" s="42">
        <f t="shared" si="15"/>
        <v>1331.0368124999995</v>
      </c>
      <c r="X20" s="42">
        <f t="shared" si="15"/>
        <v>1364.3127328124995</v>
      </c>
      <c r="Y20" s="42">
        <f t="shared" si="15"/>
        <v>1398.4205511328119</v>
      </c>
      <c r="Z20" s="42">
        <f t="shared" si="15"/>
        <v>1433.3810649111319</v>
      </c>
      <c r="AA20" s="42">
        <f t="shared" si="15"/>
        <v>1469.2155915339099</v>
      </c>
      <c r="AB20" s="42">
        <f t="shared" si="15"/>
        <v>1505.9459813222575</v>
      </c>
      <c r="AC20" s="42">
        <f t="shared" si="15"/>
        <v>1543.5946308553139</v>
      </c>
      <c r="AD20" s="42">
        <f t="shared" si="15"/>
        <v>1582.1844966266965</v>
      </c>
      <c r="AE20" s="42"/>
      <c r="AF20" s="42"/>
      <c r="AG20" s="42">
        <f t="shared" si="16"/>
        <v>-579.39999999999986</v>
      </c>
      <c r="AH20" s="42">
        <f t="shared" si="17"/>
        <v>-542.32249999999942</v>
      </c>
      <c r="AI20" s="42">
        <f t="shared" si="18"/>
        <v>-499.16181249999931</v>
      </c>
      <c r="AJ20" s="42">
        <f t="shared" si="19"/>
        <v>-449.25023281249912</v>
      </c>
      <c r="AK20" s="42">
        <f t="shared" si="20"/>
        <v>-391.85180113281137</v>
      </c>
      <c r="AL20" s="42">
        <f t="shared" si="21"/>
        <v>-326.15543991113123</v>
      </c>
      <c r="AM20" s="42">
        <f t="shared" si="22"/>
        <v>-251.26740403390909</v>
      </c>
      <c r="AN20" s="42">
        <f t="shared" si="23"/>
        <v>-166.20297507225655</v>
      </c>
      <c r="AO20" s="42">
        <f t="shared" si="24"/>
        <v>-69.877323980312667</v>
      </c>
      <c r="AP20" s="42">
        <f t="shared" si="25"/>
        <v>38.904540935805016</v>
      </c>
      <c r="AQ20" s="42"/>
      <c r="AR20" s="42">
        <f t="shared" si="26"/>
        <v>50675.999999999993</v>
      </c>
      <c r="AS20" s="42">
        <f t="shared" ref="AS20:BA20" si="31">AR20*$AR$3</f>
        <v>51942.899999999987</v>
      </c>
      <c r="AT20" s="42">
        <f t="shared" si="31"/>
        <v>53241.472499999982</v>
      </c>
      <c r="AU20" s="42">
        <f t="shared" si="31"/>
        <v>54572.509312499977</v>
      </c>
      <c r="AV20" s="42">
        <f t="shared" si="31"/>
        <v>55936.822045312474</v>
      </c>
      <c r="AW20" s="42">
        <f t="shared" si="31"/>
        <v>57335.242596445278</v>
      </c>
      <c r="AX20" s="42">
        <f t="shared" si="31"/>
        <v>58768.623661356403</v>
      </c>
      <c r="AY20" s="42">
        <f t="shared" si="31"/>
        <v>60237.839252890306</v>
      </c>
      <c r="AZ20" s="42">
        <f t="shared" si="31"/>
        <v>61743.785234212555</v>
      </c>
      <c r="BA20" s="42">
        <f t="shared" si="31"/>
        <v>63287.379865067865</v>
      </c>
    </row>
    <row r="21" spans="1:53" ht="17.25" customHeight="1" x14ac:dyDescent="0.25">
      <c r="A21" s="46"/>
      <c r="B21" s="3">
        <f>'HUD Income'!$C$33</f>
        <v>65950</v>
      </c>
      <c r="C21" s="1">
        <v>0.8</v>
      </c>
      <c r="D21" s="3">
        <f>'HUD Income'!$M$33</f>
        <v>1648.75</v>
      </c>
      <c r="E21" s="3">
        <f t="shared" si="10"/>
        <v>1648.75</v>
      </c>
      <c r="F21" s="3">
        <f>Rents!$E$24</f>
        <v>775</v>
      </c>
      <c r="G21" s="3">
        <f t="shared" si="11"/>
        <v>-873.75</v>
      </c>
      <c r="H21" s="17" t="str">
        <f t="shared" si="12"/>
        <v>N/A</v>
      </c>
      <c r="J21" s="42">
        <f t="shared" si="13"/>
        <v>852.50000000000011</v>
      </c>
      <c r="K21" s="42">
        <f t="shared" ref="K21:S21" si="32">J21*1.1</f>
        <v>937.75000000000023</v>
      </c>
      <c r="L21" s="42">
        <f t="shared" si="32"/>
        <v>1031.5250000000003</v>
      </c>
      <c r="M21" s="42">
        <f t="shared" si="32"/>
        <v>1134.6775000000005</v>
      </c>
      <c r="N21" s="42">
        <f t="shared" si="32"/>
        <v>1248.1452500000007</v>
      </c>
      <c r="O21" s="42">
        <f t="shared" si="32"/>
        <v>1372.9597750000009</v>
      </c>
      <c r="P21" s="42">
        <f t="shared" si="32"/>
        <v>1510.2557525000011</v>
      </c>
      <c r="Q21" s="42">
        <f t="shared" si="32"/>
        <v>1661.2813277500013</v>
      </c>
      <c r="R21" s="42">
        <f t="shared" si="32"/>
        <v>1827.4094605250016</v>
      </c>
      <c r="S21" s="42">
        <f t="shared" si="32"/>
        <v>2010.1504065775018</v>
      </c>
      <c r="T21" s="42"/>
      <c r="U21" s="42">
        <f t="shared" si="15"/>
        <v>1689.96875</v>
      </c>
      <c r="V21" s="42">
        <f t="shared" si="15"/>
        <v>1732.21796875</v>
      </c>
      <c r="W21" s="42">
        <f t="shared" si="15"/>
        <v>1775.5234179687495</v>
      </c>
      <c r="X21" s="42">
        <f t="shared" si="15"/>
        <v>1819.9115034179683</v>
      </c>
      <c r="Y21" s="42">
        <f t="shared" si="15"/>
        <v>1865.4092910034169</v>
      </c>
      <c r="Z21" s="42">
        <f t="shared" si="15"/>
        <v>1912.0445232785023</v>
      </c>
      <c r="AA21" s="42">
        <f t="shared" si="15"/>
        <v>1959.8456363604646</v>
      </c>
      <c r="AB21" s="42">
        <f t="shared" si="15"/>
        <v>2008.8417772694763</v>
      </c>
      <c r="AC21" s="42">
        <f t="shared" si="15"/>
        <v>2059.0628217012131</v>
      </c>
      <c r="AD21" s="42">
        <f t="shared" si="15"/>
        <v>2110.5393922437434</v>
      </c>
      <c r="AE21" s="42"/>
      <c r="AF21" s="42"/>
      <c r="AG21" s="42">
        <f t="shared" si="16"/>
        <v>-837.46874999999989</v>
      </c>
      <c r="AH21" s="42">
        <f t="shared" si="17"/>
        <v>-794.46796874999973</v>
      </c>
      <c r="AI21" s="42">
        <f t="shared" si="18"/>
        <v>-743.99841796874921</v>
      </c>
      <c r="AJ21" s="42">
        <f t="shared" si="19"/>
        <v>-685.23400341796787</v>
      </c>
      <c r="AK21" s="42">
        <f t="shared" si="20"/>
        <v>-617.2640410034162</v>
      </c>
      <c r="AL21" s="42">
        <f t="shared" si="21"/>
        <v>-539.08474827850137</v>
      </c>
      <c r="AM21" s="42">
        <f t="shared" si="22"/>
        <v>-449.58988386046349</v>
      </c>
      <c r="AN21" s="42">
        <f t="shared" si="23"/>
        <v>-347.56044951947501</v>
      </c>
      <c r="AO21" s="42">
        <f t="shared" si="24"/>
        <v>-231.65336117621155</v>
      </c>
      <c r="AP21" s="42">
        <f t="shared" si="25"/>
        <v>-100.38898566624152</v>
      </c>
      <c r="AQ21" s="42"/>
      <c r="AR21" s="42">
        <f t="shared" si="26"/>
        <v>67598.75</v>
      </c>
      <c r="AS21" s="42">
        <f t="shared" ref="AS21:BA21" si="33">AR21*$AR$3</f>
        <v>69288.71875</v>
      </c>
      <c r="AT21" s="42">
        <f t="shared" si="33"/>
        <v>71020.936718749988</v>
      </c>
      <c r="AU21" s="42">
        <f t="shared" si="33"/>
        <v>72796.460136718728</v>
      </c>
      <c r="AV21" s="42">
        <f t="shared" si="33"/>
        <v>74616.371640136684</v>
      </c>
      <c r="AW21" s="42">
        <f t="shared" si="33"/>
        <v>76481.780931140092</v>
      </c>
      <c r="AX21" s="42">
        <f t="shared" si="33"/>
        <v>78393.825454418591</v>
      </c>
      <c r="AY21" s="42">
        <f t="shared" si="33"/>
        <v>80353.671090779055</v>
      </c>
      <c r="AZ21" s="42">
        <f t="shared" si="33"/>
        <v>82362.512868048521</v>
      </c>
      <c r="BA21" s="42">
        <f t="shared" si="33"/>
        <v>84421.575689749734</v>
      </c>
    </row>
    <row r="22" spans="1:53" ht="17.25" customHeight="1" x14ac:dyDescent="0.25">
      <c r="A22" s="46"/>
      <c r="B22" s="3">
        <f>'HUD Income'!$C$37</f>
        <v>66160</v>
      </c>
      <c r="C22" s="1">
        <v>1</v>
      </c>
      <c r="D22" s="3">
        <f>'HUD Income'!$M$37</f>
        <v>1654</v>
      </c>
      <c r="E22" s="3">
        <f t="shared" si="10"/>
        <v>1654</v>
      </c>
      <c r="F22" s="3">
        <f>Rents!$E$24</f>
        <v>775</v>
      </c>
      <c r="G22" s="3">
        <f t="shared" si="11"/>
        <v>-879</v>
      </c>
      <c r="H22" s="17" t="str">
        <f t="shared" si="12"/>
        <v>N/A</v>
      </c>
      <c r="J22" s="42">
        <f t="shared" si="13"/>
        <v>852.50000000000011</v>
      </c>
      <c r="K22" s="42">
        <f t="shared" ref="K22:S22" si="34">J22*1.1</f>
        <v>937.75000000000023</v>
      </c>
      <c r="L22" s="42">
        <f t="shared" si="34"/>
        <v>1031.5250000000003</v>
      </c>
      <c r="M22" s="42">
        <f t="shared" si="34"/>
        <v>1134.6775000000005</v>
      </c>
      <c r="N22" s="42">
        <f t="shared" si="34"/>
        <v>1248.1452500000007</v>
      </c>
      <c r="O22" s="42">
        <f t="shared" si="34"/>
        <v>1372.9597750000009</v>
      </c>
      <c r="P22" s="42">
        <f t="shared" si="34"/>
        <v>1510.2557525000011</v>
      </c>
      <c r="Q22" s="42">
        <f t="shared" si="34"/>
        <v>1661.2813277500013</v>
      </c>
      <c r="R22" s="42">
        <f t="shared" si="34"/>
        <v>1827.4094605250016</v>
      </c>
      <c r="S22" s="42">
        <f t="shared" si="34"/>
        <v>2010.1504065775018</v>
      </c>
      <c r="T22" s="42"/>
      <c r="U22" s="42">
        <f t="shared" si="15"/>
        <v>1695.3500000000001</v>
      </c>
      <c r="V22" s="42">
        <f t="shared" si="15"/>
        <v>1737.7337499999996</v>
      </c>
      <c r="W22" s="42">
        <f t="shared" si="15"/>
        <v>1781.1770937499996</v>
      </c>
      <c r="X22" s="42">
        <f t="shared" si="15"/>
        <v>1825.7065210937496</v>
      </c>
      <c r="Y22" s="42">
        <f t="shared" si="15"/>
        <v>1871.3491841210932</v>
      </c>
      <c r="Z22" s="42">
        <f t="shared" si="15"/>
        <v>1918.1329137241207</v>
      </c>
      <c r="AA22" s="42">
        <f t="shared" si="15"/>
        <v>1966.0862365672235</v>
      </c>
      <c r="AB22" s="42">
        <f t="shared" si="15"/>
        <v>2015.2383924814039</v>
      </c>
      <c r="AC22" s="42">
        <f t="shared" si="15"/>
        <v>2065.6193522934386</v>
      </c>
      <c r="AD22" s="42">
        <f t="shared" si="15"/>
        <v>2117.2598361007745</v>
      </c>
      <c r="AE22" s="42"/>
      <c r="AF22" s="42"/>
      <c r="AG22" s="42">
        <f t="shared" si="16"/>
        <v>-842.85</v>
      </c>
      <c r="AH22" s="42">
        <f t="shared" si="17"/>
        <v>-799.98374999999942</v>
      </c>
      <c r="AI22" s="42">
        <f t="shared" si="18"/>
        <v>-749.65209374999927</v>
      </c>
      <c r="AJ22" s="42">
        <f t="shared" si="19"/>
        <v>-691.02902109374918</v>
      </c>
      <c r="AK22" s="42">
        <f t="shared" si="20"/>
        <v>-623.20393412109252</v>
      </c>
      <c r="AL22" s="42">
        <f t="shared" si="21"/>
        <v>-545.17313872411978</v>
      </c>
      <c r="AM22" s="42">
        <f t="shared" si="22"/>
        <v>-455.83048406722241</v>
      </c>
      <c r="AN22" s="42">
        <f t="shared" si="23"/>
        <v>-353.95706473140262</v>
      </c>
      <c r="AO22" s="42">
        <f t="shared" si="24"/>
        <v>-238.20989176843705</v>
      </c>
      <c r="AP22" s="42">
        <f t="shared" si="25"/>
        <v>-107.10942952327264</v>
      </c>
      <c r="AQ22" s="42"/>
      <c r="AR22" s="42">
        <f t="shared" si="26"/>
        <v>67814</v>
      </c>
      <c r="AS22" s="42">
        <f t="shared" ref="AS22:BA22" si="35">AR22*$AR$3</f>
        <v>69509.349999999991</v>
      </c>
      <c r="AT22" s="42">
        <f t="shared" si="35"/>
        <v>71247.083749999991</v>
      </c>
      <c r="AU22" s="42">
        <f t="shared" si="35"/>
        <v>73028.260843749988</v>
      </c>
      <c r="AV22" s="42">
        <f t="shared" si="35"/>
        <v>74853.967364843731</v>
      </c>
      <c r="AW22" s="42">
        <f t="shared" si="35"/>
        <v>76725.316548964824</v>
      </c>
      <c r="AX22" s="42">
        <f t="shared" si="35"/>
        <v>78643.449462688935</v>
      </c>
      <c r="AY22" s="42">
        <f t="shared" si="35"/>
        <v>80609.535699256157</v>
      </c>
      <c r="AZ22" s="42">
        <f t="shared" si="35"/>
        <v>82624.774091737549</v>
      </c>
      <c r="BA22" s="42">
        <f t="shared" si="35"/>
        <v>84690.393444030982</v>
      </c>
    </row>
    <row r="23" spans="1:53" ht="17.25" customHeight="1" x14ac:dyDescent="0.25">
      <c r="A23" s="46"/>
      <c r="B23" s="3">
        <f>'HUD Income'!$C$41</f>
        <v>79392</v>
      </c>
      <c r="C23" s="1">
        <v>1.2</v>
      </c>
      <c r="D23" s="3">
        <f>'HUD Income'!$M$41</f>
        <v>1984.8</v>
      </c>
      <c r="E23" s="3">
        <f t="shared" si="10"/>
        <v>1984.8</v>
      </c>
      <c r="F23" s="3">
        <f>Rents!$E$24</f>
        <v>775</v>
      </c>
      <c r="G23" s="3">
        <f t="shared" si="11"/>
        <v>-1209.8</v>
      </c>
      <c r="H23" s="17" t="str">
        <f t="shared" si="12"/>
        <v>N/A</v>
      </c>
      <c r="J23" s="42">
        <f t="shared" si="13"/>
        <v>852.50000000000011</v>
      </c>
      <c r="K23" s="42">
        <f t="shared" ref="K23:S23" si="36">J23*1.1</f>
        <v>937.75000000000023</v>
      </c>
      <c r="L23" s="42">
        <f t="shared" si="36"/>
        <v>1031.5250000000003</v>
      </c>
      <c r="M23" s="42">
        <f t="shared" si="36"/>
        <v>1134.6775000000005</v>
      </c>
      <c r="N23" s="42">
        <f t="shared" si="36"/>
        <v>1248.1452500000007</v>
      </c>
      <c r="O23" s="42">
        <f t="shared" si="36"/>
        <v>1372.9597750000009</v>
      </c>
      <c r="P23" s="42">
        <f t="shared" si="36"/>
        <v>1510.2557525000011</v>
      </c>
      <c r="Q23" s="42">
        <f t="shared" si="36"/>
        <v>1661.2813277500013</v>
      </c>
      <c r="R23" s="42">
        <f t="shared" si="36"/>
        <v>1827.4094605250016</v>
      </c>
      <c r="S23" s="42">
        <f t="shared" si="36"/>
        <v>2010.1504065775018</v>
      </c>
      <c r="T23" s="42"/>
      <c r="U23" s="42">
        <f t="shared" si="15"/>
        <v>2034.4199999999998</v>
      </c>
      <c r="V23" s="42">
        <f t="shared" si="15"/>
        <v>2085.2804999999994</v>
      </c>
      <c r="W23" s="42">
        <f t="shared" si="15"/>
        <v>2137.4125124999996</v>
      </c>
      <c r="X23" s="42">
        <f t="shared" si="15"/>
        <v>2190.8478253124995</v>
      </c>
      <c r="Y23" s="42">
        <f t="shared" si="15"/>
        <v>2245.6190209453116</v>
      </c>
      <c r="Z23" s="42">
        <f t="shared" si="15"/>
        <v>2301.7594964689442</v>
      </c>
      <c r="AA23" s="42">
        <f t="shared" si="15"/>
        <v>2359.3034838806675</v>
      </c>
      <c r="AB23" s="42">
        <f t="shared" si="15"/>
        <v>2418.2860709776842</v>
      </c>
      <c r="AC23" s="42">
        <f t="shared" si="15"/>
        <v>2478.7432227521263</v>
      </c>
      <c r="AD23" s="42">
        <f t="shared" si="15"/>
        <v>2540.711803320929</v>
      </c>
      <c r="AE23" s="42"/>
      <c r="AF23" s="42"/>
      <c r="AG23" s="42">
        <f t="shared" si="16"/>
        <v>-1181.9199999999996</v>
      </c>
      <c r="AH23" s="42">
        <f t="shared" si="17"/>
        <v>-1147.5304999999992</v>
      </c>
      <c r="AI23" s="42">
        <f t="shared" si="18"/>
        <v>-1105.8875124999993</v>
      </c>
      <c r="AJ23" s="42">
        <f t="shared" si="19"/>
        <v>-1056.170325312499</v>
      </c>
      <c r="AK23" s="42">
        <f t="shared" si="20"/>
        <v>-997.47377094531089</v>
      </c>
      <c r="AL23" s="42">
        <f t="shared" si="21"/>
        <v>-928.79972146894329</v>
      </c>
      <c r="AM23" s="42">
        <f t="shared" si="22"/>
        <v>-849.04773138066639</v>
      </c>
      <c r="AN23" s="42">
        <f t="shared" si="23"/>
        <v>-757.00474322768287</v>
      </c>
      <c r="AO23" s="42">
        <f t="shared" si="24"/>
        <v>-651.33376222712468</v>
      </c>
      <c r="AP23" s="42">
        <f t="shared" si="25"/>
        <v>-530.56139674342717</v>
      </c>
      <c r="AQ23" s="42"/>
      <c r="AR23" s="42">
        <f t="shared" si="26"/>
        <v>81376.799999999988</v>
      </c>
      <c r="AS23" s="42">
        <f t="shared" ref="AS23:BA23" si="37">AR23*$AR$3</f>
        <v>83411.219999999987</v>
      </c>
      <c r="AT23" s="42">
        <f t="shared" si="37"/>
        <v>85496.50049999998</v>
      </c>
      <c r="AU23" s="42">
        <f t="shared" si="37"/>
        <v>87633.913012499979</v>
      </c>
      <c r="AV23" s="42">
        <f t="shared" si="37"/>
        <v>89824.760837812471</v>
      </c>
      <c r="AW23" s="42">
        <f t="shared" si="37"/>
        <v>92070.379858757777</v>
      </c>
      <c r="AX23" s="42">
        <f t="shared" si="37"/>
        <v>94372.139355226711</v>
      </c>
      <c r="AY23" s="42">
        <f t="shared" si="37"/>
        <v>96731.442839107374</v>
      </c>
      <c r="AZ23" s="42">
        <f t="shared" si="37"/>
        <v>99149.728910085047</v>
      </c>
      <c r="BA23" s="42">
        <f t="shared" si="37"/>
        <v>101628.47213283717</v>
      </c>
    </row>
    <row r="24" spans="1:53" ht="17.25" customHeight="1" x14ac:dyDescent="0.25">
      <c r="B24" s="19" t="s">
        <v>60</v>
      </c>
    </row>
    <row r="25" spans="1:53" s="19" customFormat="1" ht="17.25" customHeight="1" x14ac:dyDescent="0.25">
      <c r="B25" s="20" t="s">
        <v>0</v>
      </c>
      <c r="C25" s="20" t="s">
        <v>1</v>
      </c>
      <c r="D25" s="20" t="s">
        <v>3</v>
      </c>
      <c r="E25" s="20" t="s">
        <v>39</v>
      </c>
      <c r="F25" s="20" t="s">
        <v>2</v>
      </c>
      <c r="G25" s="20" t="s">
        <v>58</v>
      </c>
      <c r="H25" s="21" t="s">
        <v>38</v>
      </c>
      <c r="J25" s="30" t="s">
        <v>114</v>
      </c>
      <c r="K25" s="30" t="s">
        <v>104</v>
      </c>
      <c r="L25" s="30" t="s">
        <v>105</v>
      </c>
      <c r="M25" s="30" t="s">
        <v>106</v>
      </c>
      <c r="N25" s="30" t="s">
        <v>107</v>
      </c>
      <c r="O25" s="30" t="s">
        <v>108</v>
      </c>
      <c r="P25" s="30" t="s">
        <v>109</v>
      </c>
      <c r="Q25" s="30" t="s">
        <v>110</v>
      </c>
      <c r="R25" s="30" t="s">
        <v>111</v>
      </c>
      <c r="S25" s="30" t="s">
        <v>112</v>
      </c>
      <c r="U25" s="30" t="s">
        <v>114</v>
      </c>
      <c r="V25" s="30" t="s">
        <v>104</v>
      </c>
      <c r="W25" s="30" t="s">
        <v>105</v>
      </c>
      <c r="X25" s="30" t="s">
        <v>106</v>
      </c>
      <c r="Y25" s="30" t="s">
        <v>107</v>
      </c>
      <c r="Z25" s="30" t="s">
        <v>108</v>
      </c>
      <c r="AA25" s="30" t="s">
        <v>109</v>
      </c>
      <c r="AB25" s="30" t="s">
        <v>110</v>
      </c>
      <c r="AC25" s="30" t="s">
        <v>111</v>
      </c>
      <c r="AD25" s="30" t="s">
        <v>112</v>
      </c>
      <c r="AG25" s="30" t="s">
        <v>114</v>
      </c>
      <c r="AH25" s="30" t="s">
        <v>104</v>
      </c>
      <c r="AI25" s="30" t="s">
        <v>105</v>
      </c>
      <c r="AJ25" s="30" t="s">
        <v>106</v>
      </c>
      <c r="AK25" s="30" t="s">
        <v>107</v>
      </c>
      <c r="AL25" s="30" t="s">
        <v>108</v>
      </c>
      <c r="AM25" s="30" t="s">
        <v>109</v>
      </c>
      <c r="AN25" s="30" t="s">
        <v>110</v>
      </c>
      <c r="AO25" s="30" t="s">
        <v>111</v>
      </c>
      <c r="AP25" s="30" t="s">
        <v>112</v>
      </c>
      <c r="AR25" s="30" t="s">
        <v>114</v>
      </c>
      <c r="AS25" s="30" t="s">
        <v>104</v>
      </c>
      <c r="AT25" s="30" t="s">
        <v>105</v>
      </c>
      <c r="AU25" s="30" t="s">
        <v>106</v>
      </c>
      <c r="AV25" s="30" t="s">
        <v>107</v>
      </c>
      <c r="AW25" s="30" t="s">
        <v>108</v>
      </c>
      <c r="AX25" s="30" t="s">
        <v>109</v>
      </c>
      <c r="AY25" s="30" t="s">
        <v>110</v>
      </c>
      <c r="AZ25" s="30" t="s">
        <v>111</v>
      </c>
      <c r="BA25" s="30" t="s">
        <v>112</v>
      </c>
    </row>
    <row r="26" spans="1:53" ht="17.25" customHeight="1" x14ac:dyDescent="0.25">
      <c r="A26" s="46" t="s">
        <v>33</v>
      </c>
      <c r="B26" s="3"/>
      <c r="C26" s="1"/>
      <c r="D26" s="3"/>
      <c r="E26" s="3"/>
      <c r="F26" s="3"/>
      <c r="G26" s="3"/>
      <c r="H26" s="17"/>
    </row>
    <row r="27" spans="1:53" ht="17.25" customHeight="1" x14ac:dyDescent="0.25">
      <c r="A27" s="46"/>
      <c r="B27" s="3"/>
      <c r="C27" s="1"/>
      <c r="D27" s="3"/>
      <c r="E27" s="3"/>
      <c r="F27" s="3"/>
      <c r="G27" s="3"/>
      <c r="H27" s="17"/>
      <c r="I27" s="11"/>
    </row>
    <row r="28" spans="1:53" ht="17.25" customHeight="1" x14ac:dyDescent="0.25">
      <c r="A28" s="46"/>
      <c r="B28" s="3">
        <f>'HUD Income'!$B$21</f>
        <v>28840</v>
      </c>
      <c r="C28" s="1">
        <v>0.4</v>
      </c>
      <c r="D28" s="3">
        <f>'HUD Income'!$L$21</f>
        <v>721</v>
      </c>
      <c r="E28" s="3">
        <f t="shared" ref="E28:E33" si="38">B28*0.3/12</f>
        <v>721</v>
      </c>
      <c r="F28" s="3">
        <f>Rents!$E$23</f>
        <v>625</v>
      </c>
      <c r="G28" s="3">
        <f t="shared" ref="G28:G33" si="39">F28-E28</f>
        <v>-96</v>
      </c>
      <c r="H28" s="17" t="str">
        <f t="shared" ref="H28:H33" si="40">IF(G28&gt;0,G28,"N/A")</f>
        <v>N/A</v>
      </c>
      <c r="I28" s="11"/>
      <c r="J28" s="42">
        <f t="shared" ref="J28:J33" si="41">$F28*1.1</f>
        <v>687.5</v>
      </c>
      <c r="K28" s="42">
        <f t="shared" ref="K28:S28" si="42">J28*1.1</f>
        <v>756.25000000000011</v>
      </c>
      <c r="L28" s="42">
        <f t="shared" si="42"/>
        <v>831.87500000000023</v>
      </c>
      <c r="M28" s="42">
        <f t="shared" si="42"/>
        <v>915.06250000000034</v>
      </c>
      <c r="N28" s="42">
        <f t="shared" si="42"/>
        <v>1006.5687500000005</v>
      </c>
      <c r="O28" s="42">
        <f t="shared" si="42"/>
        <v>1107.2256250000007</v>
      </c>
      <c r="P28" s="42">
        <f t="shared" si="42"/>
        <v>1217.9481875000008</v>
      </c>
      <c r="Q28" s="42">
        <f t="shared" si="42"/>
        <v>1339.7430062500009</v>
      </c>
      <c r="R28" s="42">
        <f t="shared" si="42"/>
        <v>1473.7173068750012</v>
      </c>
      <c r="S28" s="42">
        <f t="shared" si="42"/>
        <v>1621.0890375625015</v>
      </c>
      <c r="T28" s="42"/>
      <c r="U28" s="42">
        <f t="shared" ref="U28:AD33" si="43">(AR28*$U$4)/12</f>
        <v>739.02499999999998</v>
      </c>
      <c r="V28" s="42">
        <f t="shared" si="43"/>
        <v>757.50062499999979</v>
      </c>
      <c r="W28" s="42">
        <f t="shared" si="43"/>
        <v>776.43814062499985</v>
      </c>
      <c r="X28" s="42">
        <f t="shared" si="43"/>
        <v>795.84909414062474</v>
      </c>
      <c r="Y28" s="42">
        <f t="shared" si="43"/>
        <v>815.74532149414017</v>
      </c>
      <c r="Z28" s="42">
        <f t="shared" si="43"/>
        <v>836.1389545314936</v>
      </c>
      <c r="AA28" s="42">
        <f t="shared" si="43"/>
        <v>857.04242839478081</v>
      </c>
      <c r="AB28" s="42">
        <f t="shared" si="43"/>
        <v>878.4684891046503</v>
      </c>
      <c r="AC28" s="42">
        <f t="shared" si="43"/>
        <v>900.43020133226662</v>
      </c>
      <c r="AD28" s="42">
        <f t="shared" si="43"/>
        <v>922.94095636557313</v>
      </c>
      <c r="AE28" s="42"/>
      <c r="AF28" s="42"/>
      <c r="AG28" s="42">
        <f t="shared" ref="AG28:AG33" si="44">J28-U28</f>
        <v>-51.524999999999977</v>
      </c>
      <c r="AH28" s="42">
        <f t="shared" ref="AH28:AH33" si="45">K28-V28</f>
        <v>-1.2506249999996726</v>
      </c>
      <c r="AI28" s="42">
        <f t="shared" ref="AI28:AI33" si="46">L28-W28</f>
        <v>55.436859375000381</v>
      </c>
      <c r="AJ28" s="42">
        <f t="shared" ref="AJ28:AJ33" si="47">M28-X28</f>
        <v>119.2134058593756</v>
      </c>
      <c r="AK28" s="42">
        <f t="shared" ref="AK28:AK33" si="48">N28-Y28</f>
        <v>190.82342850586031</v>
      </c>
      <c r="AL28" s="42">
        <f t="shared" ref="AL28:AL33" si="49">O28-Z28</f>
        <v>271.08667046850712</v>
      </c>
      <c r="AM28" s="42">
        <f t="shared" ref="AM28:AM33" si="50">P28-AA28</f>
        <v>360.90575910522</v>
      </c>
      <c r="AN28" s="42">
        <f t="shared" ref="AN28:AN33" si="51">Q28-AB28</f>
        <v>461.27451714535061</v>
      </c>
      <c r="AO28" s="42">
        <f t="shared" ref="AO28:AO33" si="52">R28-AC28</f>
        <v>573.28710554273459</v>
      </c>
      <c r="AP28" s="42">
        <f t="shared" ref="AP28:AP33" si="53">S28-AD28</f>
        <v>698.14808119692839</v>
      </c>
      <c r="AQ28" s="42"/>
      <c r="AR28" s="42">
        <f t="shared" ref="AR28:AR33" si="54">B28*$AR$3</f>
        <v>29560.999999999996</v>
      </c>
      <c r="AS28" s="42">
        <f t="shared" ref="AS28:BA28" si="55">AR28*$AR$3</f>
        <v>30300.024999999994</v>
      </c>
      <c r="AT28" s="42">
        <f t="shared" si="55"/>
        <v>31057.525624999991</v>
      </c>
      <c r="AU28" s="42">
        <f t="shared" si="55"/>
        <v>31833.963765624987</v>
      </c>
      <c r="AV28" s="42">
        <f t="shared" si="55"/>
        <v>32629.81285976561</v>
      </c>
      <c r="AW28" s="42">
        <f t="shared" si="55"/>
        <v>33445.558181259745</v>
      </c>
      <c r="AX28" s="42">
        <f t="shared" si="55"/>
        <v>34281.697135791233</v>
      </c>
      <c r="AY28" s="42">
        <f t="shared" si="55"/>
        <v>35138.739564186013</v>
      </c>
      <c r="AZ28" s="42">
        <f t="shared" si="55"/>
        <v>36017.208053290662</v>
      </c>
      <c r="BA28" s="42">
        <f t="shared" si="55"/>
        <v>36917.638254622929</v>
      </c>
    </row>
    <row r="29" spans="1:53" ht="17.25" customHeight="1" x14ac:dyDescent="0.25">
      <c r="A29" s="46"/>
      <c r="B29" s="3">
        <f>'HUD Income'!$B$25</f>
        <v>36050</v>
      </c>
      <c r="C29" s="1">
        <v>0.5</v>
      </c>
      <c r="D29" s="3">
        <f>'HUD Income'!$L$25</f>
        <v>901.25</v>
      </c>
      <c r="E29" s="3">
        <f t="shared" si="38"/>
        <v>901.25</v>
      </c>
      <c r="F29" s="3">
        <f>Rents!$E$23</f>
        <v>625</v>
      </c>
      <c r="G29" s="3">
        <f t="shared" si="39"/>
        <v>-276.25</v>
      </c>
      <c r="H29" s="17" t="str">
        <f t="shared" si="40"/>
        <v>N/A</v>
      </c>
      <c r="I29" s="11"/>
      <c r="J29" s="42">
        <f t="shared" si="41"/>
        <v>687.5</v>
      </c>
      <c r="K29" s="42">
        <f t="shared" ref="K29:S29" si="56">J29*1.1</f>
        <v>756.25000000000011</v>
      </c>
      <c r="L29" s="42">
        <f t="shared" si="56"/>
        <v>831.87500000000023</v>
      </c>
      <c r="M29" s="42">
        <f t="shared" si="56"/>
        <v>915.06250000000034</v>
      </c>
      <c r="N29" s="42">
        <f t="shared" si="56"/>
        <v>1006.5687500000005</v>
      </c>
      <c r="O29" s="42">
        <f t="shared" si="56"/>
        <v>1107.2256250000007</v>
      </c>
      <c r="P29" s="42">
        <f t="shared" si="56"/>
        <v>1217.9481875000008</v>
      </c>
      <c r="Q29" s="42">
        <f t="shared" si="56"/>
        <v>1339.7430062500009</v>
      </c>
      <c r="R29" s="42">
        <f t="shared" si="56"/>
        <v>1473.7173068750012</v>
      </c>
      <c r="S29" s="42">
        <f t="shared" si="56"/>
        <v>1621.0890375625015</v>
      </c>
      <c r="T29" s="42"/>
      <c r="U29" s="42">
        <f t="shared" si="43"/>
        <v>923.78125</v>
      </c>
      <c r="V29" s="42">
        <f t="shared" si="43"/>
        <v>946.87578124999993</v>
      </c>
      <c r="W29" s="42">
        <f t="shared" si="43"/>
        <v>970.54767578124984</v>
      </c>
      <c r="X29" s="42">
        <f t="shared" si="43"/>
        <v>994.81136767578107</v>
      </c>
      <c r="Y29" s="42">
        <f t="shared" si="43"/>
        <v>1019.6816518676754</v>
      </c>
      <c r="Z29" s="42">
        <f t="shared" si="43"/>
        <v>1045.1736931643673</v>
      </c>
      <c r="AA29" s="42">
        <f t="shared" si="43"/>
        <v>1071.3030354934763</v>
      </c>
      <c r="AB29" s="42">
        <f t="shared" si="43"/>
        <v>1098.0856113808131</v>
      </c>
      <c r="AC29" s="42">
        <f t="shared" si="43"/>
        <v>1125.5377516653334</v>
      </c>
      <c r="AD29" s="42">
        <f t="shared" si="43"/>
        <v>1153.6761954569668</v>
      </c>
      <c r="AE29" s="42"/>
      <c r="AF29" s="42"/>
      <c r="AG29" s="42">
        <f t="shared" si="44"/>
        <v>-236.28125</v>
      </c>
      <c r="AH29" s="42">
        <f t="shared" si="45"/>
        <v>-190.62578124999982</v>
      </c>
      <c r="AI29" s="42">
        <f t="shared" si="46"/>
        <v>-138.67267578124961</v>
      </c>
      <c r="AJ29" s="42">
        <f t="shared" si="47"/>
        <v>-79.74886767578073</v>
      </c>
      <c r="AK29" s="42">
        <f t="shared" si="48"/>
        <v>-13.112901867674964</v>
      </c>
      <c r="AL29" s="42">
        <f t="shared" si="49"/>
        <v>62.051931835633468</v>
      </c>
      <c r="AM29" s="42">
        <f t="shared" si="50"/>
        <v>146.64515200652454</v>
      </c>
      <c r="AN29" s="42">
        <f t="shared" si="51"/>
        <v>241.65739486918778</v>
      </c>
      <c r="AO29" s="42">
        <f t="shared" si="52"/>
        <v>348.1795552096678</v>
      </c>
      <c r="AP29" s="42">
        <f t="shared" si="53"/>
        <v>467.41284210553476</v>
      </c>
      <c r="AQ29" s="42"/>
      <c r="AR29" s="42">
        <f t="shared" si="54"/>
        <v>36951.25</v>
      </c>
      <c r="AS29" s="42">
        <f t="shared" ref="AS29:BA29" si="57">AR29*$AR$3</f>
        <v>37875.03125</v>
      </c>
      <c r="AT29" s="42">
        <f t="shared" si="57"/>
        <v>38821.907031249997</v>
      </c>
      <c r="AU29" s="42">
        <f t="shared" si="57"/>
        <v>39792.45470703124</v>
      </c>
      <c r="AV29" s="42">
        <f t="shared" si="57"/>
        <v>40787.266074707019</v>
      </c>
      <c r="AW29" s="42">
        <f t="shared" si="57"/>
        <v>41806.94772657469</v>
      </c>
      <c r="AX29" s="42">
        <f t="shared" si="57"/>
        <v>42852.121419739051</v>
      </c>
      <c r="AY29" s="42">
        <f t="shared" si="57"/>
        <v>43923.424455232525</v>
      </c>
      <c r="AZ29" s="42">
        <f t="shared" si="57"/>
        <v>45021.510066613337</v>
      </c>
      <c r="BA29" s="42">
        <f t="shared" si="57"/>
        <v>46147.047818278668</v>
      </c>
    </row>
    <row r="30" spans="1:53" ht="17.25" customHeight="1" x14ac:dyDescent="0.25">
      <c r="A30" s="46"/>
      <c r="B30" s="3">
        <f>'HUD Income'!$B$29</f>
        <v>43260</v>
      </c>
      <c r="C30" s="1">
        <v>0.6</v>
      </c>
      <c r="D30" s="3">
        <f>'HUD Income'!$L$29</f>
        <v>1081.5</v>
      </c>
      <c r="E30" s="3">
        <f t="shared" si="38"/>
        <v>1081.5</v>
      </c>
      <c r="F30" s="3">
        <f>Rents!$E$23</f>
        <v>625</v>
      </c>
      <c r="G30" s="3">
        <f t="shared" si="39"/>
        <v>-456.5</v>
      </c>
      <c r="H30" s="17" t="str">
        <f t="shared" si="40"/>
        <v>N/A</v>
      </c>
      <c r="I30" s="11"/>
      <c r="J30" s="42">
        <f t="shared" si="41"/>
        <v>687.5</v>
      </c>
      <c r="K30" s="42">
        <f t="shared" ref="K30:S30" si="58">J30*1.1</f>
        <v>756.25000000000011</v>
      </c>
      <c r="L30" s="42">
        <f t="shared" si="58"/>
        <v>831.87500000000023</v>
      </c>
      <c r="M30" s="42">
        <f t="shared" si="58"/>
        <v>915.06250000000034</v>
      </c>
      <c r="N30" s="42">
        <f t="shared" si="58"/>
        <v>1006.5687500000005</v>
      </c>
      <c r="O30" s="42">
        <f t="shared" si="58"/>
        <v>1107.2256250000007</v>
      </c>
      <c r="P30" s="42">
        <f t="shared" si="58"/>
        <v>1217.9481875000008</v>
      </c>
      <c r="Q30" s="42">
        <f t="shared" si="58"/>
        <v>1339.7430062500009</v>
      </c>
      <c r="R30" s="42">
        <f t="shared" si="58"/>
        <v>1473.7173068750012</v>
      </c>
      <c r="S30" s="42">
        <f t="shared" si="58"/>
        <v>1621.0890375625015</v>
      </c>
      <c r="T30" s="42"/>
      <c r="U30" s="42">
        <f t="shared" si="43"/>
        <v>1108.5374999999997</v>
      </c>
      <c r="V30" s="42">
        <f t="shared" si="43"/>
        <v>1136.2509374999997</v>
      </c>
      <c r="W30" s="42">
        <f t="shared" si="43"/>
        <v>1164.6572109374995</v>
      </c>
      <c r="X30" s="42">
        <f t="shared" si="43"/>
        <v>1193.7736412109371</v>
      </c>
      <c r="Y30" s="42">
        <f t="shared" si="43"/>
        <v>1223.6179822412103</v>
      </c>
      <c r="Z30" s="42">
        <f t="shared" si="43"/>
        <v>1254.2084317972406</v>
      </c>
      <c r="AA30" s="42">
        <f t="shared" si="43"/>
        <v>1285.5636425921714</v>
      </c>
      <c r="AB30" s="42">
        <f t="shared" si="43"/>
        <v>1317.7027336569756</v>
      </c>
      <c r="AC30" s="42">
        <f t="shared" si="43"/>
        <v>1350.6453019983999</v>
      </c>
      <c r="AD30" s="42">
        <f t="shared" si="43"/>
        <v>1384.4114345483597</v>
      </c>
      <c r="AE30" s="42"/>
      <c r="AF30" s="42"/>
      <c r="AG30" s="42">
        <f t="shared" si="44"/>
        <v>-421.03749999999968</v>
      </c>
      <c r="AH30" s="42">
        <f t="shared" si="45"/>
        <v>-380.00093749999962</v>
      </c>
      <c r="AI30" s="42">
        <f t="shared" si="46"/>
        <v>-332.78221093749926</v>
      </c>
      <c r="AJ30" s="42">
        <f t="shared" si="47"/>
        <v>-278.71114121093672</v>
      </c>
      <c r="AK30" s="42">
        <f t="shared" si="48"/>
        <v>-217.04923224120978</v>
      </c>
      <c r="AL30" s="42">
        <f t="shared" si="49"/>
        <v>-146.98280679723985</v>
      </c>
      <c r="AM30" s="42">
        <f t="shared" si="50"/>
        <v>-67.615455092170578</v>
      </c>
      <c r="AN30" s="42">
        <f t="shared" si="51"/>
        <v>22.040272593025293</v>
      </c>
      <c r="AO30" s="42">
        <f t="shared" si="52"/>
        <v>123.07200487660134</v>
      </c>
      <c r="AP30" s="42">
        <f t="shared" si="53"/>
        <v>236.67760301414182</v>
      </c>
      <c r="AQ30" s="42"/>
      <c r="AR30" s="42">
        <f t="shared" si="54"/>
        <v>44341.499999999993</v>
      </c>
      <c r="AS30" s="42">
        <f t="shared" ref="AS30:BA30" si="59">AR30*$AR$3</f>
        <v>45450.037499999991</v>
      </c>
      <c r="AT30" s="42">
        <f t="shared" si="59"/>
        <v>46586.288437499985</v>
      </c>
      <c r="AU30" s="42">
        <f t="shared" si="59"/>
        <v>47750.945648437482</v>
      </c>
      <c r="AV30" s="42">
        <f t="shared" si="59"/>
        <v>48944.719289648412</v>
      </c>
      <c r="AW30" s="42">
        <f t="shared" si="59"/>
        <v>50168.337271889621</v>
      </c>
      <c r="AX30" s="42">
        <f t="shared" si="59"/>
        <v>51422.545703686854</v>
      </c>
      <c r="AY30" s="42">
        <f t="shared" si="59"/>
        <v>52708.109346279023</v>
      </c>
      <c r="AZ30" s="42">
        <f t="shared" si="59"/>
        <v>54025.812079935997</v>
      </c>
      <c r="BA30" s="42">
        <f t="shared" si="59"/>
        <v>55376.457381934393</v>
      </c>
    </row>
    <row r="31" spans="1:53" ht="17.25" customHeight="1" x14ac:dyDescent="0.25">
      <c r="A31" s="46"/>
      <c r="B31" s="3">
        <f>'HUD Income'!$B$33</f>
        <v>57700</v>
      </c>
      <c r="C31" s="1">
        <v>0.8</v>
      </c>
      <c r="D31" s="3">
        <f>'HUD Income'!$L$33</f>
        <v>1442.5</v>
      </c>
      <c r="E31" s="3">
        <f t="shared" si="38"/>
        <v>1442.5</v>
      </c>
      <c r="F31" s="3">
        <f>Rents!$E$24</f>
        <v>775</v>
      </c>
      <c r="G31" s="3">
        <f t="shared" si="39"/>
        <v>-667.5</v>
      </c>
      <c r="H31" s="17" t="str">
        <f t="shared" si="40"/>
        <v>N/A</v>
      </c>
      <c r="I31" s="11"/>
      <c r="J31" s="42">
        <f t="shared" si="41"/>
        <v>852.50000000000011</v>
      </c>
      <c r="K31" s="42">
        <f t="shared" ref="K31:S31" si="60">J31*1.1</f>
        <v>937.75000000000023</v>
      </c>
      <c r="L31" s="42">
        <f t="shared" si="60"/>
        <v>1031.5250000000003</v>
      </c>
      <c r="M31" s="42">
        <f t="shared" si="60"/>
        <v>1134.6775000000005</v>
      </c>
      <c r="N31" s="42">
        <f t="shared" si="60"/>
        <v>1248.1452500000007</v>
      </c>
      <c r="O31" s="42">
        <f t="shared" si="60"/>
        <v>1372.9597750000009</v>
      </c>
      <c r="P31" s="42">
        <f t="shared" si="60"/>
        <v>1510.2557525000011</v>
      </c>
      <c r="Q31" s="42">
        <f t="shared" si="60"/>
        <v>1661.2813277500013</v>
      </c>
      <c r="R31" s="42">
        <f t="shared" si="60"/>
        <v>1827.4094605250016</v>
      </c>
      <c r="S31" s="42">
        <f t="shared" si="60"/>
        <v>2010.1504065775018</v>
      </c>
      <c r="T31" s="42"/>
      <c r="U31" s="42">
        <f t="shared" si="43"/>
        <v>1478.5624999999998</v>
      </c>
      <c r="V31" s="42">
        <f t="shared" si="43"/>
        <v>1515.5265624999995</v>
      </c>
      <c r="W31" s="42">
        <f t="shared" si="43"/>
        <v>1553.4147265624995</v>
      </c>
      <c r="X31" s="42">
        <f t="shared" si="43"/>
        <v>1592.2500947265617</v>
      </c>
      <c r="Y31" s="42">
        <f t="shared" si="43"/>
        <v>1632.0563470947257</v>
      </c>
      <c r="Z31" s="42">
        <f t="shared" si="43"/>
        <v>1672.8577557720937</v>
      </c>
      <c r="AA31" s="42">
        <f t="shared" si="43"/>
        <v>1714.679199666396</v>
      </c>
      <c r="AB31" s="42">
        <f t="shared" si="43"/>
        <v>1757.5461796580557</v>
      </c>
      <c r="AC31" s="42">
        <f t="shared" si="43"/>
        <v>1801.4848341495072</v>
      </c>
      <c r="AD31" s="42">
        <f t="shared" si="43"/>
        <v>1846.5219550032443</v>
      </c>
      <c r="AE31" s="42"/>
      <c r="AF31" s="42"/>
      <c r="AG31" s="42">
        <f t="shared" si="44"/>
        <v>-626.06249999999966</v>
      </c>
      <c r="AH31" s="42">
        <f t="shared" si="45"/>
        <v>-577.77656249999927</v>
      </c>
      <c r="AI31" s="42">
        <f t="shared" si="46"/>
        <v>-521.88972656249916</v>
      </c>
      <c r="AJ31" s="42">
        <f t="shared" si="47"/>
        <v>-457.57259472656119</v>
      </c>
      <c r="AK31" s="42">
        <f t="shared" si="48"/>
        <v>-383.91109709472494</v>
      </c>
      <c r="AL31" s="42">
        <f t="shared" si="49"/>
        <v>-299.89798077209275</v>
      </c>
      <c r="AM31" s="42">
        <f t="shared" si="50"/>
        <v>-204.42344716639491</v>
      </c>
      <c r="AN31" s="42">
        <f t="shared" si="51"/>
        <v>-96.264851908054425</v>
      </c>
      <c r="AO31" s="42">
        <f t="shared" si="52"/>
        <v>25.924626375494427</v>
      </c>
      <c r="AP31" s="42">
        <f t="shared" si="53"/>
        <v>163.6284515742575</v>
      </c>
      <c r="AQ31" s="42"/>
      <c r="AR31" s="42">
        <f t="shared" si="54"/>
        <v>59142.499999999993</v>
      </c>
      <c r="AS31" s="42">
        <f t="shared" ref="AS31:BA31" si="61">AR31*$AR$3</f>
        <v>60621.062499999985</v>
      </c>
      <c r="AT31" s="42">
        <f t="shared" si="61"/>
        <v>62136.589062499981</v>
      </c>
      <c r="AU31" s="42">
        <f t="shared" si="61"/>
        <v>63690.003789062474</v>
      </c>
      <c r="AV31" s="42">
        <f t="shared" si="61"/>
        <v>65282.253883789032</v>
      </c>
      <c r="AW31" s="42">
        <f t="shared" si="61"/>
        <v>66914.310230883755</v>
      </c>
      <c r="AX31" s="42">
        <f t="shared" si="61"/>
        <v>68587.167986655841</v>
      </c>
      <c r="AY31" s="42">
        <f t="shared" si="61"/>
        <v>70301.847186322237</v>
      </c>
      <c r="AZ31" s="42">
        <f t="shared" si="61"/>
        <v>72059.393365980286</v>
      </c>
      <c r="BA31" s="42">
        <f t="shared" si="61"/>
        <v>73860.87820012978</v>
      </c>
    </row>
    <row r="32" spans="1:53" ht="17.25" customHeight="1" x14ac:dyDescent="0.25">
      <c r="A32" s="46"/>
      <c r="B32" s="3">
        <f>'HUD Income'!$B$37</f>
        <v>57890</v>
      </c>
      <c r="C32" s="1">
        <v>1</v>
      </c>
      <c r="D32" s="3">
        <f>'HUD Income'!$L$37</f>
        <v>1447.25</v>
      </c>
      <c r="E32" s="3">
        <f t="shared" si="38"/>
        <v>1447.25</v>
      </c>
      <c r="F32" s="3">
        <f>Rents!$E$24</f>
        <v>775</v>
      </c>
      <c r="G32" s="3">
        <f t="shared" si="39"/>
        <v>-672.25</v>
      </c>
      <c r="H32" s="17" t="str">
        <f t="shared" si="40"/>
        <v>N/A</v>
      </c>
      <c r="I32" s="11"/>
      <c r="J32" s="42">
        <f t="shared" si="41"/>
        <v>852.50000000000011</v>
      </c>
      <c r="K32" s="42">
        <f t="shared" ref="K32:S32" si="62">J32*1.1</f>
        <v>937.75000000000023</v>
      </c>
      <c r="L32" s="42">
        <f t="shared" si="62"/>
        <v>1031.5250000000003</v>
      </c>
      <c r="M32" s="42">
        <f t="shared" si="62"/>
        <v>1134.6775000000005</v>
      </c>
      <c r="N32" s="42">
        <f t="shared" si="62"/>
        <v>1248.1452500000007</v>
      </c>
      <c r="O32" s="42">
        <f t="shared" si="62"/>
        <v>1372.9597750000009</v>
      </c>
      <c r="P32" s="42">
        <f t="shared" si="62"/>
        <v>1510.2557525000011</v>
      </c>
      <c r="Q32" s="42">
        <f t="shared" si="62"/>
        <v>1661.2813277500013</v>
      </c>
      <c r="R32" s="42">
        <f t="shared" si="62"/>
        <v>1827.4094605250016</v>
      </c>
      <c r="S32" s="42">
        <f t="shared" si="62"/>
        <v>2010.1504065775018</v>
      </c>
      <c r="T32" s="42"/>
      <c r="U32" s="42">
        <f t="shared" si="43"/>
        <v>1483.4312499999996</v>
      </c>
      <c r="V32" s="42">
        <f t="shared" si="43"/>
        <v>1520.5170312499995</v>
      </c>
      <c r="W32" s="42">
        <f t="shared" si="43"/>
        <v>1558.5299570312498</v>
      </c>
      <c r="X32" s="42">
        <f t="shared" si="43"/>
        <v>1597.4932059570308</v>
      </c>
      <c r="Y32" s="42">
        <f t="shared" si="43"/>
        <v>1637.4305361059562</v>
      </c>
      <c r="Z32" s="42">
        <f t="shared" si="43"/>
        <v>1678.3662995086052</v>
      </c>
      <c r="AA32" s="42">
        <f t="shared" si="43"/>
        <v>1720.3254569963201</v>
      </c>
      <c r="AB32" s="42">
        <f t="shared" si="43"/>
        <v>1763.3335934212282</v>
      </c>
      <c r="AC32" s="42">
        <f t="shared" si="43"/>
        <v>1807.4169332567587</v>
      </c>
      <c r="AD32" s="42">
        <f t="shared" si="43"/>
        <v>1852.6023565881776</v>
      </c>
      <c r="AE32" s="42"/>
      <c r="AF32" s="42"/>
      <c r="AG32" s="42">
        <f t="shared" si="44"/>
        <v>-630.93124999999952</v>
      </c>
      <c r="AH32" s="42">
        <f t="shared" si="45"/>
        <v>-582.76703124999926</v>
      </c>
      <c r="AI32" s="42">
        <f t="shared" si="46"/>
        <v>-527.00495703124943</v>
      </c>
      <c r="AJ32" s="42">
        <f t="shared" si="47"/>
        <v>-462.81570595703033</v>
      </c>
      <c r="AK32" s="42">
        <f t="shared" si="48"/>
        <v>-389.28528610595549</v>
      </c>
      <c r="AL32" s="42">
        <f t="shared" si="49"/>
        <v>-305.40652450860421</v>
      </c>
      <c r="AM32" s="42">
        <f t="shared" si="50"/>
        <v>-210.06970449631899</v>
      </c>
      <c r="AN32" s="42">
        <f t="shared" si="51"/>
        <v>-102.05226567122691</v>
      </c>
      <c r="AO32" s="42">
        <f t="shared" si="52"/>
        <v>19.992527268242839</v>
      </c>
      <c r="AP32" s="42">
        <f t="shared" si="53"/>
        <v>157.54804998932423</v>
      </c>
      <c r="AQ32" s="42"/>
      <c r="AR32" s="42">
        <f t="shared" si="54"/>
        <v>59337.249999999993</v>
      </c>
      <c r="AS32" s="42">
        <f t="shared" ref="AS32:BA32" si="63">AR32*$AR$3</f>
        <v>60820.681249999987</v>
      </c>
      <c r="AT32" s="42">
        <f t="shared" si="63"/>
        <v>62341.198281249985</v>
      </c>
      <c r="AU32" s="42">
        <f t="shared" si="63"/>
        <v>63899.728238281226</v>
      </c>
      <c r="AV32" s="42">
        <f t="shared" si="63"/>
        <v>65497.221444238254</v>
      </c>
      <c r="AW32" s="42">
        <f t="shared" si="63"/>
        <v>67134.651980344206</v>
      </c>
      <c r="AX32" s="42">
        <f t="shared" si="63"/>
        <v>68813.018279852811</v>
      </c>
      <c r="AY32" s="42">
        <f t="shared" si="63"/>
        <v>70533.343736849129</v>
      </c>
      <c r="AZ32" s="42">
        <f t="shared" si="63"/>
        <v>72296.677330270351</v>
      </c>
      <c r="BA32" s="42">
        <f t="shared" si="63"/>
        <v>74104.094263527106</v>
      </c>
    </row>
    <row r="33" spans="1:53" ht="17.25" customHeight="1" x14ac:dyDescent="0.25">
      <c r="A33" s="46"/>
      <c r="B33" s="3">
        <f>'HUD Income'!$B$41</f>
        <v>69468</v>
      </c>
      <c r="C33" s="1">
        <v>1.2</v>
      </c>
      <c r="D33" s="3">
        <f>'HUD Income'!$L$41</f>
        <v>1736.6999999999998</v>
      </c>
      <c r="E33" s="3">
        <f t="shared" si="38"/>
        <v>1736.6999999999998</v>
      </c>
      <c r="F33" s="3">
        <f>Rents!$E$24</f>
        <v>775</v>
      </c>
      <c r="G33" s="3">
        <f t="shared" si="39"/>
        <v>-961.69999999999982</v>
      </c>
      <c r="H33" s="17" t="str">
        <f t="shared" si="40"/>
        <v>N/A</v>
      </c>
      <c r="J33" s="42">
        <f t="shared" si="41"/>
        <v>852.50000000000011</v>
      </c>
      <c r="K33" s="42">
        <f t="shared" ref="K33:S33" si="64">J33*1.1</f>
        <v>937.75000000000023</v>
      </c>
      <c r="L33" s="42">
        <f t="shared" si="64"/>
        <v>1031.5250000000003</v>
      </c>
      <c r="M33" s="42">
        <f t="shared" si="64"/>
        <v>1134.6775000000005</v>
      </c>
      <c r="N33" s="42">
        <f t="shared" si="64"/>
        <v>1248.1452500000007</v>
      </c>
      <c r="O33" s="42">
        <f t="shared" si="64"/>
        <v>1372.9597750000009</v>
      </c>
      <c r="P33" s="42">
        <f t="shared" si="64"/>
        <v>1510.2557525000011</v>
      </c>
      <c r="Q33" s="42">
        <f t="shared" si="64"/>
        <v>1661.2813277500013</v>
      </c>
      <c r="R33" s="42">
        <f t="shared" si="64"/>
        <v>1827.4094605250016</v>
      </c>
      <c r="S33" s="42">
        <f t="shared" si="64"/>
        <v>2010.1504065775018</v>
      </c>
      <c r="T33" s="42"/>
      <c r="U33" s="42">
        <f t="shared" si="43"/>
        <v>1780.1175000000001</v>
      </c>
      <c r="V33" s="42">
        <f t="shared" si="43"/>
        <v>1824.6204374999998</v>
      </c>
      <c r="W33" s="42">
        <f t="shared" si="43"/>
        <v>1870.2359484374995</v>
      </c>
      <c r="X33" s="42">
        <f t="shared" si="43"/>
        <v>1916.9918471484368</v>
      </c>
      <c r="Y33" s="42">
        <f t="shared" si="43"/>
        <v>1964.9166433271475</v>
      </c>
      <c r="Z33" s="42">
        <f t="shared" si="43"/>
        <v>2014.0395594103263</v>
      </c>
      <c r="AA33" s="42">
        <f t="shared" si="43"/>
        <v>2064.3905483955841</v>
      </c>
      <c r="AB33" s="42">
        <f t="shared" si="43"/>
        <v>2116.0003121054733</v>
      </c>
      <c r="AC33" s="42">
        <f t="shared" si="43"/>
        <v>2168.9003199081099</v>
      </c>
      <c r="AD33" s="42">
        <f t="shared" si="43"/>
        <v>2223.1228279058128</v>
      </c>
      <c r="AE33" s="42"/>
      <c r="AF33" s="42"/>
      <c r="AG33" s="42">
        <f t="shared" si="44"/>
        <v>-927.61749999999995</v>
      </c>
      <c r="AH33" s="42">
        <f t="shared" si="45"/>
        <v>-886.87043749999953</v>
      </c>
      <c r="AI33" s="42">
        <f t="shared" si="46"/>
        <v>-838.71094843749916</v>
      </c>
      <c r="AJ33" s="42">
        <f t="shared" si="47"/>
        <v>-782.31434714843635</v>
      </c>
      <c r="AK33" s="42">
        <f t="shared" si="48"/>
        <v>-716.77139332714682</v>
      </c>
      <c r="AL33" s="42">
        <f t="shared" si="49"/>
        <v>-641.07978441032537</v>
      </c>
      <c r="AM33" s="42">
        <f t="shared" si="50"/>
        <v>-554.13479589558301</v>
      </c>
      <c r="AN33" s="42">
        <f t="shared" si="51"/>
        <v>-454.718984355472</v>
      </c>
      <c r="AO33" s="42">
        <f t="shared" si="52"/>
        <v>-341.49085938310827</v>
      </c>
      <c r="AP33" s="42">
        <f t="shared" si="53"/>
        <v>-212.97242132831093</v>
      </c>
      <c r="AQ33" s="42"/>
      <c r="AR33" s="42">
        <f t="shared" si="54"/>
        <v>71204.7</v>
      </c>
      <c r="AS33" s="42">
        <f t="shared" ref="AS33:BA33" si="65">AR33*$AR$3</f>
        <v>72984.81749999999</v>
      </c>
      <c r="AT33" s="42">
        <f t="shared" si="65"/>
        <v>74809.437937499984</v>
      </c>
      <c r="AU33" s="42">
        <f t="shared" si="65"/>
        <v>76679.673885937475</v>
      </c>
      <c r="AV33" s="42">
        <f t="shared" si="65"/>
        <v>78596.665733085902</v>
      </c>
      <c r="AW33" s="42">
        <f t="shared" si="65"/>
        <v>80561.582376413047</v>
      </c>
      <c r="AX33" s="42">
        <f t="shared" si="65"/>
        <v>82575.621935823365</v>
      </c>
      <c r="AY33" s="42">
        <f t="shared" si="65"/>
        <v>84640.01248421894</v>
      </c>
      <c r="AZ33" s="42">
        <f t="shared" si="65"/>
        <v>86756.012796324401</v>
      </c>
      <c r="BA33" s="42">
        <f t="shared" si="65"/>
        <v>88924.913116232507</v>
      </c>
    </row>
    <row r="34" spans="1:53" ht="17.25" customHeight="1" x14ac:dyDescent="0.25">
      <c r="B34" s="19" t="s">
        <v>60</v>
      </c>
    </row>
    <row r="35" spans="1:53" s="19" customFormat="1" ht="17.25" customHeight="1" x14ac:dyDescent="0.25">
      <c r="B35" s="20" t="s">
        <v>0</v>
      </c>
      <c r="C35" s="20" t="s">
        <v>1</v>
      </c>
      <c r="D35" s="20" t="s">
        <v>3</v>
      </c>
      <c r="E35" s="20" t="s">
        <v>39</v>
      </c>
      <c r="F35" s="20" t="s">
        <v>2</v>
      </c>
      <c r="G35" s="20" t="s">
        <v>58</v>
      </c>
      <c r="H35" s="21" t="s">
        <v>38</v>
      </c>
      <c r="J35" s="30" t="s">
        <v>114</v>
      </c>
      <c r="K35" s="30" t="s">
        <v>104</v>
      </c>
      <c r="L35" s="30" t="s">
        <v>105</v>
      </c>
      <c r="M35" s="30" t="s">
        <v>106</v>
      </c>
      <c r="N35" s="30" t="s">
        <v>107</v>
      </c>
      <c r="O35" s="30" t="s">
        <v>108</v>
      </c>
      <c r="P35" s="30" t="s">
        <v>109</v>
      </c>
      <c r="Q35" s="30" t="s">
        <v>110</v>
      </c>
      <c r="R35" s="30" t="s">
        <v>111</v>
      </c>
      <c r="S35" s="30" t="s">
        <v>112</v>
      </c>
      <c r="U35" s="30" t="s">
        <v>114</v>
      </c>
      <c r="V35" s="30" t="s">
        <v>104</v>
      </c>
      <c r="W35" s="30" t="s">
        <v>105</v>
      </c>
      <c r="X35" s="30" t="s">
        <v>106</v>
      </c>
      <c r="Y35" s="30" t="s">
        <v>107</v>
      </c>
      <c r="Z35" s="30" t="s">
        <v>108</v>
      </c>
      <c r="AA35" s="30" t="s">
        <v>109</v>
      </c>
      <c r="AB35" s="30" t="s">
        <v>110</v>
      </c>
      <c r="AC35" s="30" t="s">
        <v>111</v>
      </c>
      <c r="AD35" s="30" t="s">
        <v>112</v>
      </c>
      <c r="AG35" s="30" t="s">
        <v>114</v>
      </c>
      <c r="AH35" s="30" t="s">
        <v>104</v>
      </c>
      <c r="AI35" s="30" t="s">
        <v>105</v>
      </c>
      <c r="AJ35" s="30" t="s">
        <v>106</v>
      </c>
      <c r="AK35" s="30" t="s">
        <v>107</v>
      </c>
      <c r="AL35" s="30" t="s">
        <v>108</v>
      </c>
      <c r="AM35" s="30" t="s">
        <v>109</v>
      </c>
      <c r="AN35" s="30" t="s">
        <v>110</v>
      </c>
      <c r="AO35" s="30" t="s">
        <v>111</v>
      </c>
      <c r="AP35" s="30" t="s">
        <v>112</v>
      </c>
      <c r="AR35" s="30" t="s">
        <v>114</v>
      </c>
      <c r="AS35" s="30" t="s">
        <v>104</v>
      </c>
      <c r="AT35" s="30" t="s">
        <v>105</v>
      </c>
      <c r="AU35" s="30" t="s">
        <v>106</v>
      </c>
      <c r="AV35" s="30" t="s">
        <v>107</v>
      </c>
      <c r="AW35" s="30" t="s">
        <v>108</v>
      </c>
      <c r="AX35" s="30" t="s">
        <v>109</v>
      </c>
      <c r="AY35" s="30" t="s">
        <v>110</v>
      </c>
      <c r="AZ35" s="30" t="s">
        <v>111</v>
      </c>
      <c r="BA35" s="30" t="s">
        <v>112</v>
      </c>
    </row>
    <row r="36" spans="1:53" ht="17.25" customHeight="1" x14ac:dyDescent="0.25">
      <c r="A36" s="46" t="s">
        <v>34</v>
      </c>
      <c r="B36" s="3"/>
      <c r="C36" s="1"/>
      <c r="D36" s="3"/>
      <c r="E36" s="3"/>
      <c r="F36" s="3"/>
      <c r="G36" s="3"/>
      <c r="H36" s="17"/>
    </row>
    <row r="37" spans="1:53" ht="17.25" customHeight="1" x14ac:dyDescent="0.25">
      <c r="A37" s="46"/>
      <c r="B37" s="3"/>
      <c r="C37" s="1"/>
      <c r="D37" s="3"/>
      <c r="E37" s="3"/>
      <c r="F37" s="3"/>
      <c r="G37" s="3"/>
      <c r="H37" s="17"/>
    </row>
    <row r="38" spans="1:53" ht="17.25" customHeight="1" x14ac:dyDescent="0.25">
      <c r="A38" s="46"/>
      <c r="B38" s="3">
        <f>'HUD Income'!$C$21</f>
        <v>32960</v>
      </c>
      <c r="C38" s="1">
        <v>0.4</v>
      </c>
      <c r="D38" s="3">
        <f>'HUD Income'!$M$21</f>
        <v>824</v>
      </c>
      <c r="E38" s="3">
        <f t="shared" ref="E38:E43" si="66">B38*0.3/12</f>
        <v>824</v>
      </c>
      <c r="F38" s="3">
        <f>Rents!$E$23</f>
        <v>625</v>
      </c>
      <c r="G38" s="3">
        <f t="shared" ref="G38:G43" si="67">F38-E38</f>
        <v>-199</v>
      </c>
      <c r="H38" s="17" t="str">
        <f t="shared" ref="H38:H43" si="68">IF(G38&gt;0,G38,"N/A")</f>
        <v>N/A</v>
      </c>
      <c r="J38" s="42">
        <f t="shared" ref="J38:J43" si="69">$F38*1.1</f>
        <v>687.5</v>
      </c>
      <c r="K38" s="42">
        <f t="shared" ref="K38:S38" si="70">J38*1.1</f>
        <v>756.25000000000011</v>
      </c>
      <c r="L38" s="42">
        <f t="shared" si="70"/>
        <v>831.87500000000023</v>
      </c>
      <c r="M38" s="42">
        <f t="shared" si="70"/>
        <v>915.06250000000034</v>
      </c>
      <c r="N38" s="42">
        <f t="shared" si="70"/>
        <v>1006.5687500000005</v>
      </c>
      <c r="O38" s="42">
        <f t="shared" si="70"/>
        <v>1107.2256250000007</v>
      </c>
      <c r="P38" s="42">
        <f t="shared" si="70"/>
        <v>1217.9481875000008</v>
      </c>
      <c r="Q38" s="42">
        <f t="shared" si="70"/>
        <v>1339.7430062500009</v>
      </c>
      <c r="R38" s="42">
        <f t="shared" si="70"/>
        <v>1473.7173068750012</v>
      </c>
      <c r="S38" s="42">
        <f t="shared" si="70"/>
        <v>1621.0890375625015</v>
      </c>
      <c r="T38" s="42"/>
      <c r="U38" s="42">
        <f t="shared" ref="U38:AD43" si="71">(AR38*$U$4)/12</f>
        <v>844.59999999999991</v>
      </c>
      <c r="V38" s="42">
        <f t="shared" si="71"/>
        <v>865.71500000000003</v>
      </c>
      <c r="W38" s="42">
        <f t="shared" si="71"/>
        <v>887.35787499999981</v>
      </c>
      <c r="X38" s="42">
        <f t="shared" si="71"/>
        <v>909.54182187499964</v>
      </c>
      <c r="Y38" s="42">
        <f t="shared" si="71"/>
        <v>932.28036742187476</v>
      </c>
      <c r="Z38" s="42">
        <f t="shared" si="71"/>
        <v>955.58737660742145</v>
      </c>
      <c r="AA38" s="42">
        <f t="shared" si="71"/>
        <v>979.4770610226069</v>
      </c>
      <c r="AB38" s="42">
        <f t="shared" si="71"/>
        <v>1003.963987548172</v>
      </c>
      <c r="AC38" s="42">
        <f t="shared" si="71"/>
        <v>1029.0630872368761</v>
      </c>
      <c r="AD38" s="42">
        <f t="shared" si="71"/>
        <v>1054.7896644177979</v>
      </c>
      <c r="AE38" s="42"/>
      <c r="AF38" s="42"/>
      <c r="AG38" s="42">
        <f t="shared" ref="AG38:AG43" si="72">J38-U38</f>
        <v>-157.09999999999991</v>
      </c>
      <c r="AH38" s="42">
        <f t="shared" ref="AH38:AH43" si="73">K38-V38</f>
        <v>-109.46499999999992</v>
      </c>
      <c r="AI38" s="42">
        <f t="shared" ref="AI38:AI43" si="74">L38-W38</f>
        <v>-55.482874999999581</v>
      </c>
      <c r="AJ38" s="42">
        <f t="shared" ref="AJ38:AJ43" si="75">M38-X38</f>
        <v>5.5206781250006998</v>
      </c>
      <c r="AK38" s="42">
        <f t="shared" ref="AK38:AK43" si="76">N38-Y38</f>
        <v>74.28838257812572</v>
      </c>
      <c r="AL38" s="42">
        <f t="shared" ref="AL38:AL43" si="77">O38-Z38</f>
        <v>151.63824839257927</v>
      </c>
      <c r="AM38" s="42">
        <f t="shared" ref="AM38:AM43" si="78">P38-AA38</f>
        <v>238.47112647739391</v>
      </c>
      <c r="AN38" s="42">
        <f t="shared" ref="AN38:AN43" si="79">Q38-AB38</f>
        <v>335.77901870182893</v>
      </c>
      <c r="AO38" s="42">
        <f t="shared" ref="AO38:AO43" si="80">R38-AC38</f>
        <v>444.65421963812514</v>
      </c>
      <c r="AP38" s="42">
        <f t="shared" ref="AP38:AP43" si="81">S38-AD38</f>
        <v>566.29937314470362</v>
      </c>
      <c r="AQ38" s="42"/>
      <c r="AR38" s="42">
        <f t="shared" ref="AR38:AR43" si="82">B38*$AR$3</f>
        <v>33784</v>
      </c>
      <c r="AS38" s="42">
        <f t="shared" ref="AS38:BA38" si="83">AR38*$AR$3</f>
        <v>34628.6</v>
      </c>
      <c r="AT38" s="42">
        <f t="shared" si="83"/>
        <v>35494.314999999995</v>
      </c>
      <c r="AU38" s="42">
        <f t="shared" si="83"/>
        <v>36381.672874999989</v>
      </c>
      <c r="AV38" s="42">
        <f t="shared" si="83"/>
        <v>37291.214696874988</v>
      </c>
      <c r="AW38" s="42">
        <f t="shared" si="83"/>
        <v>38223.495064296862</v>
      </c>
      <c r="AX38" s="42">
        <f t="shared" si="83"/>
        <v>39179.082440904276</v>
      </c>
      <c r="AY38" s="42">
        <f t="shared" si="83"/>
        <v>40158.55950192688</v>
      </c>
      <c r="AZ38" s="42">
        <f t="shared" si="83"/>
        <v>41162.523489475047</v>
      </c>
      <c r="BA38" s="42">
        <f t="shared" si="83"/>
        <v>42191.586576711918</v>
      </c>
    </row>
    <row r="39" spans="1:53" ht="17.25" customHeight="1" x14ac:dyDescent="0.25">
      <c r="A39" s="46"/>
      <c r="B39" s="3">
        <f>'HUD Income'!$C$25</f>
        <v>41200</v>
      </c>
      <c r="C39" s="1">
        <v>0.5</v>
      </c>
      <c r="D39" s="3">
        <f>'HUD Income'!$M$25</f>
        <v>1030</v>
      </c>
      <c r="E39" s="3">
        <f t="shared" si="66"/>
        <v>1030</v>
      </c>
      <c r="F39" s="3">
        <f>Rents!$E$23</f>
        <v>625</v>
      </c>
      <c r="G39" s="3">
        <f t="shared" si="67"/>
        <v>-405</v>
      </c>
      <c r="H39" s="17" t="str">
        <f t="shared" si="68"/>
        <v>N/A</v>
      </c>
      <c r="J39" s="42">
        <f t="shared" si="69"/>
        <v>687.5</v>
      </c>
      <c r="K39" s="42">
        <f t="shared" ref="K39:S39" si="84">J39*1.1</f>
        <v>756.25000000000011</v>
      </c>
      <c r="L39" s="42">
        <f t="shared" si="84"/>
        <v>831.87500000000023</v>
      </c>
      <c r="M39" s="42">
        <f t="shared" si="84"/>
        <v>915.06250000000034</v>
      </c>
      <c r="N39" s="42">
        <f t="shared" si="84"/>
        <v>1006.5687500000005</v>
      </c>
      <c r="O39" s="42">
        <f t="shared" si="84"/>
        <v>1107.2256250000007</v>
      </c>
      <c r="P39" s="42">
        <f t="shared" si="84"/>
        <v>1217.9481875000008</v>
      </c>
      <c r="Q39" s="42">
        <f t="shared" si="84"/>
        <v>1339.7430062500009</v>
      </c>
      <c r="R39" s="42">
        <f t="shared" si="84"/>
        <v>1473.7173068750012</v>
      </c>
      <c r="S39" s="42">
        <f t="shared" si="84"/>
        <v>1621.0890375625015</v>
      </c>
      <c r="T39" s="42"/>
      <c r="U39" s="42">
        <f t="shared" si="71"/>
        <v>1055.7499999999998</v>
      </c>
      <c r="V39" s="42">
        <f t="shared" si="71"/>
        <v>1082.1437499999995</v>
      </c>
      <c r="W39" s="42">
        <f t="shared" si="71"/>
        <v>1109.1973437499994</v>
      </c>
      <c r="X39" s="42">
        <f t="shared" si="71"/>
        <v>1136.9272773437494</v>
      </c>
      <c r="Y39" s="42">
        <f t="shared" si="71"/>
        <v>1165.3504592773431</v>
      </c>
      <c r="Z39" s="42">
        <f t="shared" si="71"/>
        <v>1194.4842207592767</v>
      </c>
      <c r="AA39" s="42">
        <f t="shared" si="71"/>
        <v>1224.3463262782584</v>
      </c>
      <c r="AB39" s="42">
        <f t="shared" si="71"/>
        <v>1254.9549844352148</v>
      </c>
      <c r="AC39" s="42">
        <f t="shared" si="71"/>
        <v>1286.328859046095</v>
      </c>
      <c r="AD39" s="42">
        <f t="shared" si="71"/>
        <v>1318.4870805222472</v>
      </c>
      <c r="AE39" s="42"/>
      <c r="AF39" s="42"/>
      <c r="AG39" s="42">
        <f t="shared" si="72"/>
        <v>-368.24999999999977</v>
      </c>
      <c r="AH39" s="42">
        <f t="shared" si="73"/>
        <v>-325.89374999999939</v>
      </c>
      <c r="AI39" s="42">
        <f t="shared" si="74"/>
        <v>-277.32234374999916</v>
      </c>
      <c r="AJ39" s="42">
        <f t="shared" si="75"/>
        <v>-221.8647773437491</v>
      </c>
      <c r="AK39" s="42">
        <f t="shared" si="76"/>
        <v>-158.78170927734266</v>
      </c>
      <c r="AL39" s="42">
        <f t="shared" si="77"/>
        <v>-87.258595759275977</v>
      </c>
      <c r="AM39" s="42">
        <f t="shared" si="78"/>
        <v>-6.3981387782575894</v>
      </c>
      <c r="AN39" s="42">
        <f t="shared" si="79"/>
        <v>84.788021814786134</v>
      </c>
      <c r="AO39" s="42">
        <f t="shared" si="80"/>
        <v>187.38844782890624</v>
      </c>
      <c r="AP39" s="42">
        <f t="shared" si="81"/>
        <v>302.60195704025432</v>
      </c>
      <c r="AQ39" s="42"/>
      <c r="AR39" s="42">
        <f t="shared" si="82"/>
        <v>42229.999999999993</v>
      </c>
      <c r="AS39" s="42">
        <f t="shared" ref="AS39:BA39" si="85">AR39*$AR$3</f>
        <v>43285.749999999985</v>
      </c>
      <c r="AT39" s="42">
        <f t="shared" si="85"/>
        <v>44367.893749999981</v>
      </c>
      <c r="AU39" s="42">
        <f t="shared" si="85"/>
        <v>45477.091093749979</v>
      </c>
      <c r="AV39" s="42">
        <f t="shared" si="85"/>
        <v>46614.018371093727</v>
      </c>
      <c r="AW39" s="42">
        <f t="shared" si="85"/>
        <v>47779.368830371066</v>
      </c>
      <c r="AX39" s="42">
        <f t="shared" si="85"/>
        <v>48973.85305113034</v>
      </c>
      <c r="AY39" s="42">
        <f t="shared" si="85"/>
        <v>50198.199377408593</v>
      </c>
      <c r="AZ39" s="42">
        <f t="shared" si="85"/>
        <v>51453.154361843801</v>
      </c>
      <c r="BA39" s="42">
        <f t="shared" si="85"/>
        <v>52739.483220889888</v>
      </c>
    </row>
    <row r="40" spans="1:53" ht="17.25" customHeight="1" x14ac:dyDescent="0.25">
      <c r="A40" s="46"/>
      <c r="B40" s="3">
        <f>'HUD Income'!$C$29</f>
        <v>49440</v>
      </c>
      <c r="C40" s="1">
        <v>0.6</v>
      </c>
      <c r="D40" s="3">
        <f>'HUD Income'!$M$29</f>
        <v>1236</v>
      </c>
      <c r="E40" s="3">
        <f t="shared" si="66"/>
        <v>1236</v>
      </c>
      <c r="F40" s="3">
        <f>Rents!$E$23</f>
        <v>625</v>
      </c>
      <c r="G40" s="3">
        <f t="shared" si="67"/>
        <v>-611</v>
      </c>
      <c r="H40" s="17" t="str">
        <f t="shared" si="68"/>
        <v>N/A</v>
      </c>
      <c r="J40" s="42">
        <f t="shared" si="69"/>
        <v>687.5</v>
      </c>
      <c r="K40" s="42">
        <f t="shared" ref="K40:S40" si="86">J40*1.1</f>
        <v>756.25000000000011</v>
      </c>
      <c r="L40" s="42">
        <f t="shared" si="86"/>
        <v>831.87500000000023</v>
      </c>
      <c r="M40" s="42">
        <f t="shared" si="86"/>
        <v>915.06250000000034</v>
      </c>
      <c r="N40" s="42">
        <f t="shared" si="86"/>
        <v>1006.5687500000005</v>
      </c>
      <c r="O40" s="42">
        <f t="shared" si="86"/>
        <v>1107.2256250000007</v>
      </c>
      <c r="P40" s="42">
        <f t="shared" si="86"/>
        <v>1217.9481875000008</v>
      </c>
      <c r="Q40" s="42">
        <f t="shared" si="86"/>
        <v>1339.7430062500009</v>
      </c>
      <c r="R40" s="42">
        <f t="shared" si="86"/>
        <v>1473.7173068750012</v>
      </c>
      <c r="S40" s="42">
        <f t="shared" si="86"/>
        <v>1621.0890375625015</v>
      </c>
      <c r="T40" s="42"/>
      <c r="U40" s="42">
        <f t="shared" si="71"/>
        <v>1266.8999999999999</v>
      </c>
      <c r="V40" s="42">
        <f t="shared" si="71"/>
        <v>1298.5724999999995</v>
      </c>
      <c r="W40" s="42">
        <f t="shared" si="71"/>
        <v>1331.0368124999995</v>
      </c>
      <c r="X40" s="42">
        <f t="shared" si="71"/>
        <v>1364.3127328124995</v>
      </c>
      <c r="Y40" s="42">
        <f t="shared" si="71"/>
        <v>1398.4205511328119</v>
      </c>
      <c r="Z40" s="42">
        <f t="shared" si="71"/>
        <v>1433.3810649111319</v>
      </c>
      <c r="AA40" s="42">
        <f t="shared" si="71"/>
        <v>1469.2155915339099</v>
      </c>
      <c r="AB40" s="42">
        <f t="shared" si="71"/>
        <v>1505.9459813222575</v>
      </c>
      <c r="AC40" s="42">
        <f t="shared" si="71"/>
        <v>1543.5946308553139</v>
      </c>
      <c r="AD40" s="42">
        <f t="shared" si="71"/>
        <v>1582.1844966266965</v>
      </c>
      <c r="AE40" s="42"/>
      <c r="AF40" s="42"/>
      <c r="AG40" s="42">
        <f t="shared" si="72"/>
        <v>-579.39999999999986</v>
      </c>
      <c r="AH40" s="42">
        <f t="shared" si="73"/>
        <v>-542.32249999999942</v>
      </c>
      <c r="AI40" s="42">
        <f t="shared" si="74"/>
        <v>-499.16181249999931</v>
      </c>
      <c r="AJ40" s="42">
        <f t="shared" si="75"/>
        <v>-449.25023281249912</v>
      </c>
      <c r="AK40" s="42">
        <f t="shared" si="76"/>
        <v>-391.85180113281137</v>
      </c>
      <c r="AL40" s="42">
        <f t="shared" si="77"/>
        <v>-326.15543991113123</v>
      </c>
      <c r="AM40" s="42">
        <f t="shared" si="78"/>
        <v>-251.26740403390909</v>
      </c>
      <c r="AN40" s="42">
        <f t="shared" si="79"/>
        <v>-166.20297507225655</v>
      </c>
      <c r="AO40" s="42">
        <f t="shared" si="80"/>
        <v>-69.877323980312667</v>
      </c>
      <c r="AP40" s="42">
        <f t="shared" si="81"/>
        <v>38.904540935805016</v>
      </c>
      <c r="AQ40" s="42"/>
      <c r="AR40" s="42">
        <f t="shared" si="82"/>
        <v>50675.999999999993</v>
      </c>
      <c r="AS40" s="42">
        <f t="shared" ref="AS40:BA40" si="87">AR40*$AR$3</f>
        <v>51942.899999999987</v>
      </c>
      <c r="AT40" s="42">
        <f t="shared" si="87"/>
        <v>53241.472499999982</v>
      </c>
      <c r="AU40" s="42">
        <f t="shared" si="87"/>
        <v>54572.509312499977</v>
      </c>
      <c r="AV40" s="42">
        <f t="shared" si="87"/>
        <v>55936.822045312474</v>
      </c>
      <c r="AW40" s="42">
        <f t="shared" si="87"/>
        <v>57335.242596445278</v>
      </c>
      <c r="AX40" s="42">
        <f t="shared" si="87"/>
        <v>58768.623661356403</v>
      </c>
      <c r="AY40" s="42">
        <f t="shared" si="87"/>
        <v>60237.839252890306</v>
      </c>
      <c r="AZ40" s="42">
        <f t="shared" si="87"/>
        <v>61743.785234212555</v>
      </c>
      <c r="BA40" s="42">
        <f t="shared" si="87"/>
        <v>63287.379865067865</v>
      </c>
    </row>
    <row r="41" spans="1:53" ht="17.25" customHeight="1" x14ac:dyDescent="0.25">
      <c r="A41" s="46"/>
      <c r="B41" s="3">
        <f>'HUD Income'!$C$33</f>
        <v>65950</v>
      </c>
      <c r="C41" s="1">
        <v>0.8</v>
      </c>
      <c r="D41" s="3">
        <f>'HUD Income'!$M$33</f>
        <v>1648.75</v>
      </c>
      <c r="E41" s="3">
        <f t="shared" si="66"/>
        <v>1648.75</v>
      </c>
      <c r="F41" s="3">
        <f>Rents!$E$24</f>
        <v>775</v>
      </c>
      <c r="G41" s="3">
        <f t="shared" si="67"/>
        <v>-873.75</v>
      </c>
      <c r="H41" s="17" t="str">
        <f t="shared" si="68"/>
        <v>N/A</v>
      </c>
      <c r="J41" s="42">
        <f t="shared" si="69"/>
        <v>852.50000000000011</v>
      </c>
      <c r="K41" s="42">
        <f t="shared" ref="K41:S41" si="88">J41*1.1</f>
        <v>937.75000000000023</v>
      </c>
      <c r="L41" s="42">
        <f t="shared" si="88"/>
        <v>1031.5250000000003</v>
      </c>
      <c r="M41" s="42">
        <f t="shared" si="88"/>
        <v>1134.6775000000005</v>
      </c>
      <c r="N41" s="42">
        <f t="shared" si="88"/>
        <v>1248.1452500000007</v>
      </c>
      <c r="O41" s="42">
        <f t="shared" si="88"/>
        <v>1372.9597750000009</v>
      </c>
      <c r="P41" s="42">
        <f t="shared" si="88"/>
        <v>1510.2557525000011</v>
      </c>
      <c r="Q41" s="42">
        <f t="shared" si="88"/>
        <v>1661.2813277500013</v>
      </c>
      <c r="R41" s="42">
        <f t="shared" si="88"/>
        <v>1827.4094605250016</v>
      </c>
      <c r="S41" s="42">
        <f t="shared" si="88"/>
        <v>2010.1504065775018</v>
      </c>
      <c r="T41" s="42"/>
      <c r="U41" s="42">
        <f t="shared" si="71"/>
        <v>1689.96875</v>
      </c>
      <c r="V41" s="42">
        <f t="shared" si="71"/>
        <v>1732.21796875</v>
      </c>
      <c r="W41" s="42">
        <f t="shared" si="71"/>
        <v>1775.5234179687495</v>
      </c>
      <c r="X41" s="42">
        <f t="shared" si="71"/>
        <v>1819.9115034179683</v>
      </c>
      <c r="Y41" s="42">
        <f t="shared" si="71"/>
        <v>1865.4092910034169</v>
      </c>
      <c r="Z41" s="42">
        <f t="shared" si="71"/>
        <v>1912.0445232785023</v>
      </c>
      <c r="AA41" s="42">
        <f t="shared" si="71"/>
        <v>1959.8456363604646</v>
      </c>
      <c r="AB41" s="42">
        <f t="shared" si="71"/>
        <v>2008.8417772694763</v>
      </c>
      <c r="AC41" s="42">
        <f t="shared" si="71"/>
        <v>2059.0628217012131</v>
      </c>
      <c r="AD41" s="42">
        <f t="shared" si="71"/>
        <v>2110.5393922437434</v>
      </c>
      <c r="AE41" s="42"/>
      <c r="AF41" s="42"/>
      <c r="AG41" s="42">
        <f t="shared" si="72"/>
        <v>-837.46874999999989</v>
      </c>
      <c r="AH41" s="42">
        <f t="shared" si="73"/>
        <v>-794.46796874999973</v>
      </c>
      <c r="AI41" s="42">
        <f t="shared" si="74"/>
        <v>-743.99841796874921</v>
      </c>
      <c r="AJ41" s="42">
        <f t="shared" si="75"/>
        <v>-685.23400341796787</v>
      </c>
      <c r="AK41" s="42">
        <f t="shared" si="76"/>
        <v>-617.2640410034162</v>
      </c>
      <c r="AL41" s="42">
        <f t="shared" si="77"/>
        <v>-539.08474827850137</v>
      </c>
      <c r="AM41" s="42">
        <f t="shared" si="78"/>
        <v>-449.58988386046349</v>
      </c>
      <c r="AN41" s="42">
        <f t="shared" si="79"/>
        <v>-347.56044951947501</v>
      </c>
      <c r="AO41" s="42">
        <f t="shared" si="80"/>
        <v>-231.65336117621155</v>
      </c>
      <c r="AP41" s="42">
        <f t="shared" si="81"/>
        <v>-100.38898566624152</v>
      </c>
      <c r="AQ41" s="42"/>
      <c r="AR41" s="42">
        <f t="shared" si="82"/>
        <v>67598.75</v>
      </c>
      <c r="AS41" s="42">
        <f t="shared" ref="AS41:BA41" si="89">AR41*$AR$3</f>
        <v>69288.71875</v>
      </c>
      <c r="AT41" s="42">
        <f t="shared" si="89"/>
        <v>71020.936718749988</v>
      </c>
      <c r="AU41" s="42">
        <f t="shared" si="89"/>
        <v>72796.460136718728</v>
      </c>
      <c r="AV41" s="42">
        <f t="shared" si="89"/>
        <v>74616.371640136684</v>
      </c>
      <c r="AW41" s="42">
        <f t="shared" si="89"/>
        <v>76481.780931140092</v>
      </c>
      <c r="AX41" s="42">
        <f t="shared" si="89"/>
        <v>78393.825454418591</v>
      </c>
      <c r="AY41" s="42">
        <f t="shared" si="89"/>
        <v>80353.671090779055</v>
      </c>
      <c r="AZ41" s="42">
        <f t="shared" si="89"/>
        <v>82362.512868048521</v>
      </c>
      <c r="BA41" s="42">
        <f t="shared" si="89"/>
        <v>84421.575689749734</v>
      </c>
    </row>
    <row r="42" spans="1:53" ht="17.25" customHeight="1" x14ac:dyDescent="0.25">
      <c r="A42" s="46"/>
      <c r="B42" s="3">
        <f>'HUD Income'!$C$37</f>
        <v>66160</v>
      </c>
      <c r="C42" s="1">
        <v>1</v>
      </c>
      <c r="D42" s="3">
        <f>'HUD Income'!$M$37</f>
        <v>1654</v>
      </c>
      <c r="E42" s="3">
        <f t="shared" si="66"/>
        <v>1654</v>
      </c>
      <c r="F42" s="3">
        <f>Rents!$E$24</f>
        <v>775</v>
      </c>
      <c r="G42" s="3">
        <f t="shared" si="67"/>
        <v>-879</v>
      </c>
      <c r="H42" s="17" t="str">
        <f t="shared" si="68"/>
        <v>N/A</v>
      </c>
      <c r="J42" s="42">
        <f t="shared" si="69"/>
        <v>852.50000000000011</v>
      </c>
      <c r="K42" s="42">
        <f t="shared" ref="K42:S42" si="90">J42*1.1</f>
        <v>937.75000000000023</v>
      </c>
      <c r="L42" s="42">
        <f t="shared" si="90"/>
        <v>1031.5250000000003</v>
      </c>
      <c r="M42" s="42">
        <f t="shared" si="90"/>
        <v>1134.6775000000005</v>
      </c>
      <c r="N42" s="42">
        <f t="shared" si="90"/>
        <v>1248.1452500000007</v>
      </c>
      <c r="O42" s="42">
        <f t="shared" si="90"/>
        <v>1372.9597750000009</v>
      </c>
      <c r="P42" s="42">
        <f t="shared" si="90"/>
        <v>1510.2557525000011</v>
      </c>
      <c r="Q42" s="42">
        <f t="shared" si="90"/>
        <v>1661.2813277500013</v>
      </c>
      <c r="R42" s="42">
        <f t="shared" si="90"/>
        <v>1827.4094605250016</v>
      </c>
      <c r="S42" s="42">
        <f t="shared" si="90"/>
        <v>2010.1504065775018</v>
      </c>
      <c r="T42" s="42"/>
      <c r="U42" s="42">
        <f t="shared" si="71"/>
        <v>1695.3500000000001</v>
      </c>
      <c r="V42" s="42">
        <f t="shared" si="71"/>
        <v>1737.7337499999996</v>
      </c>
      <c r="W42" s="42">
        <f t="shared" si="71"/>
        <v>1781.1770937499996</v>
      </c>
      <c r="X42" s="42">
        <f t="shared" si="71"/>
        <v>1825.7065210937496</v>
      </c>
      <c r="Y42" s="42">
        <f t="shared" si="71"/>
        <v>1871.3491841210932</v>
      </c>
      <c r="Z42" s="42">
        <f t="shared" si="71"/>
        <v>1918.1329137241207</v>
      </c>
      <c r="AA42" s="42">
        <f t="shared" si="71"/>
        <v>1966.0862365672235</v>
      </c>
      <c r="AB42" s="42">
        <f t="shared" si="71"/>
        <v>2015.2383924814039</v>
      </c>
      <c r="AC42" s="42">
        <f t="shared" si="71"/>
        <v>2065.6193522934386</v>
      </c>
      <c r="AD42" s="42">
        <f t="shared" si="71"/>
        <v>2117.2598361007745</v>
      </c>
      <c r="AE42" s="42"/>
      <c r="AF42" s="42"/>
      <c r="AG42" s="42">
        <f t="shared" si="72"/>
        <v>-842.85</v>
      </c>
      <c r="AH42" s="42">
        <f t="shared" si="73"/>
        <v>-799.98374999999942</v>
      </c>
      <c r="AI42" s="42">
        <f t="shared" si="74"/>
        <v>-749.65209374999927</v>
      </c>
      <c r="AJ42" s="42">
        <f t="shared" si="75"/>
        <v>-691.02902109374918</v>
      </c>
      <c r="AK42" s="42">
        <f t="shared" si="76"/>
        <v>-623.20393412109252</v>
      </c>
      <c r="AL42" s="42">
        <f t="shared" si="77"/>
        <v>-545.17313872411978</v>
      </c>
      <c r="AM42" s="42">
        <f t="shared" si="78"/>
        <v>-455.83048406722241</v>
      </c>
      <c r="AN42" s="42">
        <f t="shared" si="79"/>
        <v>-353.95706473140262</v>
      </c>
      <c r="AO42" s="42">
        <f t="shared" si="80"/>
        <v>-238.20989176843705</v>
      </c>
      <c r="AP42" s="42">
        <f t="shared" si="81"/>
        <v>-107.10942952327264</v>
      </c>
      <c r="AQ42" s="42"/>
      <c r="AR42" s="42">
        <f t="shared" si="82"/>
        <v>67814</v>
      </c>
      <c r="AS42" s="42">
        <f t="shared" ref="AS42:BA42" si="91">AR42*$AR$3</f>
        <v>69509.349999999991</v>
      </c>
      <c r="AT42" s="42">
        <f t="shared" si="91"/>
        <v>71247.083749999991</v>
      </c>
      <c r="AU42" s="42">
        <f t="shared" si="91"/>
        <v>73028.260843749988</v>
      </c>
      <c r="AV42" s="42">
        <f t="shared" si="91"/>
        <v>74853.967364843731</v>
      </c>
      <c r="AW42" s="42">
        <f t="shared" si="91"/>
        <v>76725.316548964824</v>
      </c>
      <c r="AX42" s="42">
        <f t="shared" si="91"/>
        <v>78643.449462688935</v>
      </c>
      <c r="AY42" s="42">
        <f t="shared" si="91"/>
        <v>80609.535699256157</v>
      </c>
      <c r="AZ42" s="42">
        <f t="shared" si="91"/>
        <v>82624.774091737549</v>
      </c>
      <c r="BA42" s="42">
        <f t="shared" si="91"/>
        <v>84690.393444030982</v>
      </c>
    </row>
    <row r="43" spans="1:53" ht="17.25" customHeight="1" x14ac:dyDescent="0.25">
      <c r="A43" s="46"/>
      <c r="B43" s="3">
        <f>'HUD Income'!$C$41</f>
        <v>79392</v>
      </c>
      <c r="C43" s="1">
        <v>1.2</v>
      </c>
      <c r="D43" s="3">
        <f>'HUD Income'!$M$41</f>
        <v>1984.8</v>
      </c>
      <c r="E43" s="3">
        <f t="shared" si="66"/>
        <v>1984.8</v>
      </c>
      <c r="F43" s="3">
        <f>Rents!$E$24</f>
        <v>775</v>
      </c>
      <c r="G43" s="3">
        <f t="shared" si="67"/>
        <v>-1209.8</v>
      </c>
      <c r="H43" s="17" t="str">
        <f t="shared" si="68"/>
        <v>N/A</v>
      </c>
      <c r="J43" s="42">
        <f t="shared" si="69"/>
        <v>852.50000000000011</v>
      </c>
      <c r="K43" s="42">
        <f t="shared" ref="K43:S43" si="92">J43*1.1</f>
        <v>937.75000000000023</v>
      </c>
      <c r="L43" s="42">
        <f t="shared" si="92"/>
        <v>1031.5250000000003</v>
      </c>
      <c r="M43" s="42">
        <f t="shared" si="92"/>
        <v>1134.6775000000005</v>
      </c>
      <c r="N43" s="42">
        <f t="shared" si="92"/>
        <v>1248.1452500000007</v>
      </c>
      <c r="O43" s="42">
        <f t="shared" si="92"/>
        <v>1372.9597750000009</v>
      </c>
      <c r="P43" s="42">
        <f t="shared" si="92"/>
        <v>1510.2557525000011</v>
      </c>
      <c r="Q43" s="42">
        <f t="shared" si="92"/>
        <v>1661.2813277500013</v>
      </c>
      <c r="R43" s="42">
        <f t="shared" si="92"/>
        <v>1827.4094605250016</v>
      </c>
      <c r="S43" s="42">
        <f t="shared" si="92"/>
        <v>2010.1504065775018</v>
      </c>
      <c r="T43" s="42"/>
      <c r="U43" s="42">
        <f t="shared" si="71"/>
        <v>2034.4199999999998</v>
      </c>
      <c r="V43" s="42">
        <f t="shared" si="71"/>
        <v>2085.2804999999994</v>
      </c>
      <c r="W43" s="42">
        <f t="shared" si="71"/>
        <v>2137.4125124999996</v>
      </c>
      <c r="X43" s="42">
        <f t="shared" si="71"/>
        <v>2190.8478253124995</v>
      </c>
      <c r="Y43" s="42">
        <f t="shared" si="71"/>
        <v>2245.6190209453116</v>
      </c>
      <c r="Z43" s="42">
        <f t="shared" si="71"/>
        <v>2301.7594964689442</v>
      </c>
      <c r="AA43" s="42">
        <f t="shared" si="71"/>
        <v>2359.3034838806675</v>
      </c>
      <c r="AB43" s="42">
        <f t="shared" si="71"/>
        <v>2418.2860709776842</v>
      </c>
      <c r="AC43" s="42">
        <f t="shared" si="71"/>
        <v>2478.7432227521263</v>
      </c>
      <c r="AD43" s="42">
        <f t="shared" si="71"/>
        <v>2540.711803320929</v>
      </c>
      <c r="AE43" s="42"/>
      <c r="AF43" s="42"/>
      <c r="AG43" s="42">
        <f t="shared" si="72"/>
        <v>-1181.9199999999996</v>
      </c>
      <c r="AH43" s="42">
        <f t="shared" si="73"/>
        <v>-1147.5304999999992</v>
      </c>
      <c r="AI43" s="42">
        <f t="shared" si="74"/>
        <v>-1105.8875124999993</v>
      </c>
      <c r="AJ43" s="42">
        <f t="shared" si="75"/>
        <v>-1056.170325312499</v>
      </c>
      <c r="AK43" s="42">
        <f t="shared" si="76"/>
        <v>-997.47377094531089</v>
      </c>
      <c r="AL43" s="42">
        <f t="shared" si="77"/>
        <v>-928.79972146894329</v>
      </c>
      <c r="AM43" s="42">
        <f t="shared" si="78"/>
        <v>-849.04773138066639</v>
      </c>
      <c r="AN43" s="42">
        <f t="shared" si="79"/>
        <v>-757.00474322768287</v>
      </c>
      <c r="AO43" s="42">
        <f t="shared" si="80"/>
        <v>-651.33376222712468</v>
      </c>
      <c r="AP43" s="42">
        <f t="shared" si="81"/>
        <v>-530.56139674342717</v>
      </c>
      <c r="AQ43" s="42"/>
      <c r="AR43" s="42">
        <f t="shared" si="82"/>
        <v>81376.799999999988</v>
      </c>
      <c r="AS43" s="42">
        <f t="shared" ref="AS43:BA43" si="93">AR43*$AR$3</f>
        <v>83411.219999999987</v>
      </c>
      <c r="AT43" s="42">
        <f t="shared" si="93"/>
        <v>85496.50049999998</v>
      </c>
      <c r="AU43" s="42">
        <f t="shared" si="93"/>
        <v>87633.913012499979</v>
      </c>
      <c r="AV43" s="42">
        <f t="shared" si="93"/>
        <v>89824.760837812471</v>
      </c>
      <c r="AW43" s="42">
        <f t="shared" si="93"/>
        <v>92070.379858757777</v>
      </c>
      <c r="AX43" s="42">
        <f t="shared" si="93"/>
        <v>94372.139355226711</v>
      </c>
      <c r="AY43" s="42">
        <f t="shared" si="93"/>
        <v>96731.442839107374</v>
      </c>
      <c r="AZ43" s="42">
        <f t="shared" si="93"/>
        <v>99149.728910085047</v>
      </c>
      <c r="BA43" s="42">
        <f t="shared" si="93"/>
        <v>101628.47213283717</v>
      </c>
    </row>
    <row r="44" spans="1:53" ht="17.25" customHeight="1" x14ac:dyDescent="0.25">
      <c r="B44" s="19" t="s">
        <v>60</v>
      </c>
    </row>
    <row r="45" spans="1:53" s="19" customFormat="1" ht="17.25" customHeight="1" x14ac:dyDescent="0.25">
      <c r="B45" s="20" t="s">
        <v>0</v>
      </c>
      <c r="C45" s="20" t="s">
        <v>1</v>
      </c>
      <c r="D45" s="20" t="s">
        <v>3</v>
      </c>
      <c r="E45" s="20" t="s">
        <v>39</v>
      </c>
      <c r="F45" s="20" t="s">
        <v>2</v>
      </c>
      <c r="G45" s="20" t="s">
        <v>58</v>
      </c>
      <c r="H45" s="21" t="s">
        <v>38</v>
      </c>
      <c r="J45" s="30" t="s">
        <v>114</v>
      </c>
      <c r="K45" s="30" t="s">
        <v>104</v>
      </c>
      <c r="L45" s="30" t="s">
        <v>105</v>
      </c>
      <c r="M45" s="30" t="s">
        <v>106</v>
      </c>
      <c r="N45" s="30" t="s">
        <v>107</v>
      </c>
      <c r="O45" s="30" t="s">
        <v>108</v>
      </c>
      <c r="P45" s="30" t="s">
        <v>109</v>
      </c>
      <c r="Q45" s="30" t="s">
        <v>110</v>
      </c>
      <c r="R45" s="30" t="s">
        <v>111</v>
      </c>
      <c r="S45" s="30" t="s">
        <v>112</v>
      </c>
      <c r="U45" s="30" t="s">
        <v>114</v>
      </c>
      <c r="V45" s="30" t="s">
        <v>104</v>
      </c>
      <c r="W45" s="30" t="s">
        <v>105</v>
      </c>
      <c r="X45" s="30" t="s">
        <v>106</v>
      </c>
      <c r="Y45" s="30" t="s">
        <v>107</v>
      </c>
      <c r="Z45" s="30" t="s">
        <v>108</v>
      </c>
      <c r="AA45" s="30" t="s">
        <v>109</v>
      </c>
      <c r="AB45" s="30" t="s">
        <v>110</v>
      </c>
      <c r="AC45" s="30" t="s">
        <v>111</v>
      </c>
      <c r="AD45" s="30" t="s">
        <v>112</v>
      </c>
      <c r="AG45" s="30" t="s">
        <v>114</v>
      </c>
      <c r="AH45" s="30" t="s">
        <v>104</v>
      </c>
      <c r="AI45" s="30" t="s">
        <v>105</v>
      </c>
      <c r="AJ45" s="30" t="s">
        <v>106</v>
      </c>
      <c r="AK45" s="30" t="s">
        <v>107</v>
      </c>
      <c r="AL45" s="30" t="s">
        <v>108</v>
      </c>
      <c r="AM45" s="30" t="s">
        <v>109</v>
      </c>
      <c r="AN45" s="30" t="s">
        <v>110</v>
      </c>
      <c r="AO45" s="30" t="s">
        <v>111</v>
      </c>
      <c r="AP45" s="30" t="s">
        <v>112</v>
      </c>
      <c r="AR45" s="30" t="s">
        <v>114</v>
      </c>
      <c r="AS45" s="30" t="s">
        <v>104</v>
      </c>
      <c r="AT45" s="30" t="s">
        <v>105</v>
      </c>
      <c r="AU45" s="30" t="s">
        <v>106</v>
      </c>
      <c r="AV45" s="30" t="s">
        <v>107</v>
      </c>
      <c r="AW45" s="30" t="s">
        <v>108</v>
      </c>
      <c r="AX45" s="30" t="s">
        <v>109</v>
      </c>
      <c r="AY45" s="30" t="s">
        <v>110</v>
      </c>
      <c r="AZ45" s="30" t="s">
        <v>111</v>
      </c>
      <c r="BA45" s="30" t="s">
        <v>112</v>
      </c>
    </row>
    <row r="46" spans="1:53" ht="17.25" customHeight="1" x14ac:dyDescent="0.25">
      <c r="A46" s="46" t="s">
        <v>35</v>
      </c>
      <c r="B46" s="3"/>
      <c r="C46" s="1"/>
      <c r="D46" s="3"/>
      <c r="E46" s="3"/>
      <c r="F46" s="3"/>
      <c r="G46" s="3"/>
      <c r="H46" s="17"/>
    </row>
    <row r="47" spans="1:53" ht="17.25" customHeight="1" x14ac:dyDescent="0.25">
      <c r="A47" s="46"/>
      <c r="B47" s="3"/>
      <c r="C47" s="1"/>
      <c r="D47" s="3"/>
      <c r="E47" s="3"/>
      <c r="F47" s="3"/>
      <c r="G47" s="3"/>
      <c r="H47" s="17"/>
      <c r="I47" s="11"/>
    </row>
    <row r="48" spans="1:53" ht="17.25" customHeight="1" x14ac:dyDescent="0.25">
      <c r="A48" s="46"/>
      <c r="B48" s="3">
        <f>'HUD Income'!$D$21</f>
        <v>37080</v>
      </c>
      <c r="C48" s="1">
        <v>0.4</v>
      </c>
      <c r="D48" s="3">
        <f>'HUD Income'!$N$21</f>
        <v>927</v>
      </c>
      <c r="E48" s="3">
        <f t="shared" ref="E48:E53" si="94">B48*0.3/12</f>
        <v>927</v>
      </c>
      <c r="F48" s="3">
        <f>Rents!$E$23</f>
        <v>625</v>
      </c>
      <c r="G48" s="3">
        <f t="shared" ref="G48:G53" si="95">F48-E48</f>
        <v>-302</v>
      </c>
      <c r="H48" s="17" t="str">
        <f t="shared" ref="H48:H53" si="96">IF(G48&gt;0,G48,"N/A")</f>
        <v>N/A</v>
      </c>
      <c r="I48" s="11"/>
      <c r="J48" s="42">
        <f t="shared" ref="J48:J53" si="97">$F48*1.1</f>
        <v>687.5</v>
      </c>
      <c r="K48" s="42">
        <f t="shared" ref="K48:S48" si="98">J48*1.1</f>
        <v>756.25000000000011</v>
      </c>
      <c r="L48" s="42">
        <f t="shared" si="98"/>
        <v>831.87500000000023</v>
      </c>
      <c r="M48" s="42">
        <f t="shared" si="98"/>
        <v>915.06250000000034</v>
      </c>
      <c r="N48" s="42">
        <f t="shared" si="98"/>
        <v>1006.5687500000005</v>
      </c>
      <c r="O48" s="42">
        <f t="shared" si="98"/>
        <v>1107.2256250000007</v>
      </c>
      <c r="P48" s="42">
        <f t="shared" si="98"/>
        <v>1217.9481875000008</v>
      </c>
      <c r="Q48" s="42">
        <f t="shared" si="98"/>
        <v>1339.7430062500009</v>
      </c>
      <c r="R48" s="42">
        <f t="shared" si="98"/>
        <v>1473.7173068750012</v>
      </c>
      <c r="S48" s="42">
        <f t="shared" si="98"/>
        <v>1621.0890375625015</v>
      </c>
      <c r="T48" s="42"/>
      <c r="U48" s="42">
        <f t="shared" ref="U48:AD53" si="99">(AR48*$U$4)/12</f>
        <v>950.17500000000007</v>
      </c>
      <c r="V48" s="42">
        <f t="shared" si="99"/>
        <v>973.92937499999982</v>
      </c>
      <c r="W48" s="42">
        <f t="shared" si="99"/>
        <v>998.27760937499988</v>
      </c>
      <c r="X48" s="42">
        <f t="shared" si="99"/>
        <v>1023.2345496093749</v>
      </c>
      <c r="Y48" s="42">
        <f t="shared" si="99"/>
        <v>1048.8154133496091</v>
      </c>
      <c r="Z48" s="42">
        <f t="shared" si="99"/>
        <v>1075.0357986833492</v>
      </c>
      <c r="AA48" s="42">
        <f t="shared" si="99"/>
        <v>1101.9116936504329</v>
      </c>
      <c r="AB48" s="42">
        <f t="shared" si="99"/>
        <v>1129.4594859916936</v>
      </c>
      <c r="AC48" s="42">
        <f t="shared" si="99"/>
        <v>1157.6959731414859</v>
      </c>
      <c r="AD48" s="42">
        <f t="shared" si="99"/>
        <v>1186.6383724700229</v>
      </c>
      <c r="AE48" s="42"/>
      <c r="AF48" s="42"/>
      <c r="AG48" s="42">
        <f t="shared" ref="AG48:AG53" si="100">J48-U48</f>
        <v>-262.67500000000007</v>
      </c>
      <c r="AH48" s="42">
        <f t="shared" ref="AH48:AH53" si="101">K48-V48</f>
        <v>-217.67937499999971</v>
      </c>
      <c r="AI48" s="42">
        <f t="shared" ref="AI48:AI53" si="102">L48-W48</f>
        <v>-166.40260937499966</v>
      </c>
      <c r="AJ48" s="42">
        <f t="shared" ref="AJ48:AJ53" si="103">M48-X48</f>
        <v>-108.17204960937454</v>
      </c>
      <c r="AK48" s="42">
        <f t="shared" ref="AK48:AK53" si="104">N48-Y48</f>
        <v>-42.246663349608639</v>
      </c>
      <c r="AL48" s="42">
        <f t="shared" ref="AL48:AL53" si="105">O48-Z48</f>
        <v>32.189826316651533</v>
      </c>
      <c r="AM48" s="42">
        <f t="shared" ref="AM48:AM53" si="106">P48-AA48</f>
        <v>116.03649384956793</v>
      </c>
      <c r="AN48" s="42">
        <f t="shared" ref="AN48:AN53" si="107">Q48-AB48</f>
        <v>210.28352025830736</v>
      </c>
      <c r="AO48" s="42">
        <f t="shared" ref="AO48:AO53" si="108">R48-AC48</f>
        <v>316.02133373351535</v>
      </c>
      <c r="AP48" s="42">
        <f t="shared" ref="AP48:AP53" si="109">S48-AD48</f>
        <v>434.45066509247863</v>
      </c>
      <c r="AQ48" s="42"/>
      <c r="AR48" s="42">
        <f t="shared" ref="AR48:AR53" si="110">B48*$AR$3</f>
        <v>38007</v>
      </c>
      <c r="AS48" s="42">
        <f t="shared" ref="AS48:BA48" si="111">AR48*$AR$3</f>
        <v>38957.174999999996</v>
      </c>
      <c r="AT48" s="42">
        <f t="shared" si="111"/>
        <v>39931.104374999995</v>
      </c>
      <c r="AU48" s="42">
        <f t="shared" si="111"/>
        <v>40929.381984374995</v>
      </c>
      <c r="AV48" s="42">
        <f t="shared" si="111"/>
        <v>41952.616533984365</v>
      </c>
      <c r="AW48" s="42">
        <f t="shared" si="111"/>
        <v>43001.431947333971</v>
      </c>
      <c r="AX48" s="42">
        <f t="shared" si="111"/>
        <v>44076.467746017319</v>
      </c>
      <c r="AY48" s="42">
        <f t="shared" si="111"/>
        <v>45178.379439667748</v>
      </c>
      <c r="AZ48" s="42">
        <f t="shared" si="111"/>
        <v>46307.838925659438</v>
      </c>
      <c r="BA48" s="42">
        <f t="shared" si="111"/>
        <v>47465.534898800921</v>
      </c>
    </row>
    <row r="49" spans="1:53" ht="17.25" customHeight="1" x14ac:dyDescent="0.25">
      <c r="A49" s="46"/>
      <c r="B49" s="3">
        <f>'HUD Income'!$D$25</f>
        <v>46350</v>
      </c>
      <c r="C49" s="1">
        <v>0.5</v>
      </c>
      <c r="D49" s="3">
        <f>'HUD Income'!$N$25</f>
        <v>1158.75</v>
      </c>
      <c r="E49" s="3">
        <f t="shared" si="94"/>
        <v>1158.75</v>
      </c>
      <c r="F49" s="3">
        <f>Rents!$E$23</f>
        <v>625</v>
      </c>
      <c r="G49" s="3">
        <f t="shared" si="95"/>
        <v>-533.75</v>
      </c>
      <c r="H49" s="17" t="str">
        <f t="shared" si="96"/>
        <v>N/A</v>
      </c>
      <c r="I49" s="11"/>
      <c r="J49" s="42">
        <f t="shared" si="97"/>
        <v>687.5</v>
      </c>
      <c r="K49" s="42">
        <f t="shared" ref="K49:S49" si="112">J49*1.1</f>
        <v>756.25000000000011</v>
      </c>
      <c r="L49" s="42">
        <f t="shared" si="112"/>
        <v>831.87500000000023</v>
      </c>
      <c r="M49" s="42">
        <f t="shared" si="112"/>
        <v>915.06250000000034</v>
      </c>
      <c r="N49" s="42">
        <f t="shared" si="112"/>
        <v>1006.5687500000005</v>
      </c>
      <c r="O49" s="42">
        <f t="shared" si="112"/>
        <v>1107.2256250000007</v>
      </c>
      <c r="P49" s="42">
        <f t="shared" si="112"/>
        <v>1217.9481875000008</v>
      </c>
      <c r="Q49" s="42">
        <f t="shared" si="112"/>
        <v>1339.7430062500009</v>
      </c>
      <c r="R49" s="42">
        <f t="shared" si="112"/>
        <v>1473.7173068750012</v>
      </c>
      <c r="S49" s="42">
        <f t="shared" si="112"/>
        <v>1621.0890375625015</v>
      </c>
      <c r="T49" s="42"/>
      <c r="U49" s="42">
        <f t="shared" si="99"/>
        <v>1187.7187499999998</v>
      </c>
      <c r="V49" s="42">
        <f t="shared" si="99"/>
        <v>1217.4117187499996</v>
      </c>
      <c r="W49" s="42">
        <f t="shared" si="99"/>
        <v>1247.8470117187494</v>
      </c>
      <c r="X49" s="42">
        <f t="shared" si="99"/>
        <v>1279.0431870117181</v>
      </c>
      <c r="Y49" s="42">
        <f t="shared" si="99"/>
        <v>1311.0192666870109</v>
      </c>
      <c r="Z49" s="42">
        <f t="shared" si="99"/>
        <v>1343.7947483541861</v>
      </c>
      <c r="AA49" s="42">
        <f t="shared" si="99"/>
        <v>1377.3896170630405</v>
      </c>
      <c r="AB49" s="42">
        <f t="shared" si="99"/>
        <v>1411.8243574896167</v>
      </c>
      <c r="AC49" s="42">
        <f t="shared" si="99"/>
        <v>1447.1199664268568</v>
      </c>
      <c r="AD49" s="42">
        <f t="shared" si="99"/>
        <v>1483.2979655875279</v>
      </c>
      <c r="AE49" s="42"/>
      <c r="AF49" s="42"/>
      <c r="AG49" s="42">
        <f t="shared" si="100"/>
        <v>-500.21874999999977</v>
      </c>
      <c r="AH49" s="42">
        <f t="shared" si="101"/>
        <v>-461.16171874999952</v>
      </c>
      <c r="AI49" s="42">
        <f t="shared" si="102"/>
        <v>-415.97201171874917</v>
      </c>
      <c r="AJ49" s="42">
        <f t="shared" si="103"/>
        <v>-363.98068701171781</v>
      </c>
      <c r="AK49" s="42">
        <f t="shared" si="104"/>
        <v>-304.45051668701046</v>
      </c>
      <c r="AL49" s="42">
        <f t="shared" si="105"/>
        <v>-236.56912335418542</v>
      </c>
      <c r="AM49" s="42">
        <f t="shared" si="106"/>
        <v>-159.44142956303972</v>
      </c>
      <c r="AN49" s="42">
        <f t="shared" si="107"/>
        <v>-72.081351239615742</v>
      </c>
      <c r="AO49" s="42">
        <f t="shared" si="108"/>
        <v>26.59734044814445</v>
      </c>
      <c r="AP49" s="42">
        <f t="shared" si="109"/>
        <v>137.79107197497365</v>
      </c>
      <c r="AQ49" s="42"/>
      <c r="AR49" s="42">
        <f t="shared" si="110"/>
        <v>47508.749999999993</v>
      </c>
      <c r="AS49" s="42">
        <f t="shared" ref="AS49:BA49" si="113">AR49*$AR$3</f>
        <v>48696.468749999985</v>
      </c>
      <c r="AT49" s="42">
        <f t="shared" si="113"/>
        <v>49913.88046874998</v>
      </c>
      <c r="AU49" s="42">
        <f t="shared" si="113"/>
        <v>51161.727480468726</v>
      </c>
      <c r="AV49" s="42">
        <f t="shared" si="113"/>
        <v>52440.770667480443</v>
      </c>
      <c r="AW49" s="42">
        <f t="shared" si="113"/>
        <v>53751.789934167449</v>
      </c>
      <c r="AX49" s="42">
        <f t="shared" si="113"/>
        <v>55095.584682521629</v>
      </c>
      <c r="AY49" s="42">
        <f t="shared" si="113"/>
        <v>56472.974299584661</v>
      </c>
      <c r="AZ49" s="42">
        <f t="shared" si="113"/>
        <v>57884.798657074272</v>
      </c>
      <c r="BA49" s="42">
        <f t="shared" si="113"/>
        <v>59331.918623501122</v>
      </c>
    </row>
    <row r="50" spans="1:53" ht="17.25" customHeight="1" x14ac:dyDescent="0.25">
      <c r="A50" s="46"/>
      <c r="B50" s="3">
        <f>'HUD Income'!$D$29</f>
        <v>55620</v>
      </c>
      <c r="C50" s="1">
        <v>0.6</v>
      </c>
      <c r="D50" s="3">
        <f>'HUD Income'!$N$29</f>
        <v>1390.5</v>
      </c>
      <c r="E50" s="3">
        <f t="shared" si="94"/>
        <v>1390.5</v>
      </c>
      <c r="F50" s="3">
        <f>Rents!$E$23</f>
        <v>625</v>
      </c>
      <c r="G50" s="3">
        <f t="shared" si="95"/>
        <v>-765.5</v>
      </c>
      <c r="H50" s="17" t="str">
        <f t="shared" si="96"/>
        <v>N/A</v>
      </c>
      <c r="I50" s="11"/>
      <c r="J50" s="42">
        <f t="shared" si="97"/>
        <v>687.5</v>
      </c>
      <c r="K50" s="42">
        <f t="shared" ref="K50:S50" si="114">J50*1.1</f>
        <v>756.25000000000011</v>
      </c>
      <c r="L50" s="42">
        <f t="shared" si="114"/>
        <v>831.87500000000023</v>
      </c>
      <c r="M50" s="42">
        <f t="shared" si="114"/>
        <v>915.06250000000034</v>
      </c>
      <c r="N50" s="42">
        <f t="shared" si="114"/>
        <v>1006.5687500000005</v>
      </c>
      <c r="O50" s="42">
        <f t="shared" si="114"/>
        <v>1107.2256250000007</v>
      </c>
      <c r="P50" s="42">
        <f t="shared" si="114"/>
        <v>1217.9481875000008</v>
      </c>
      <c r="Q50" s="42">
        <f t="shared" si="114"/>
        <v>1339.7430062500009</v>
      </c>
      <c r="R50" s="42">
        <f t="shared" si="114"/>
        <v>1473.7173068750012</v>
      </c>
      <c r="S50" s="42">
        <f t="shared" si="114"/>
        <v>1621.0890375625015</v>
      </c>
      <c r="T50" s="42"/>
      <c r="U50" s="42">
        <f t="shared" si="99"/>
        <v>1425.2624999999998</v>
      </c>
      <c r="V50" s="42">
        <f t="shared" si="99"/>
        <v>1460.8940624999996</v>
      </c>
      <c r="W50" s="42">
        <f t="shared" si="99"/>
        <v>1497.4164140624996</v>
      </c>
      <c r="X50" s="42">
        <f t="shared" si="99"/>
        <v>1534.8518244140621</v>
      </c>
      <c r="Y50" s="42">
        <f t="shared" si="99"/>
        <v>1573.2231200244132</v>
      </c>
      <c r="Z50" s="42">
        <f t="shared" si="99"/>
        <v>1612.5536980250236</v>
      </c>
      <c r="AA50" s="42">
        <f t="shared" si="99"/>
        <v>1652.8675404756489</v>
      </c>
      <c r="AB50" s="42">
        <f t="shared" si="99"/>
        <v>1694.1892289875398</v>
      </c>
      <c r="AC50" s="42">
        <f t="shared" si="99"/>
        <v>1736.5439597122283</v>
      </c>
      <c r="AD50" s="42">
        <f t="shared" si="99"/>
        <v>1779.9575587050338</v>
      </c>
      <c r="AE50" s="42"/>
      <c r="AF50" s="42"/>
      <c r="AG50" s="42">
        <f t="shared" si="100"/>
        <v>-737.76249999999982</v>
      </c>
      <c r="AH50" s="42">
        <f t="shared" si="101"/>
        <v>-704.64406249999945</v>
      </c>
      <c r="AI50" s="42">
        <f t="shared" si="102"/>
        <v>-665.54141406249937</v>
      </c>
      <c r="AJ50" s="42">
        <f t="shared" si="103"/>
        <v>-619.78932441406175</v>
      </c>
      <c r="AK50" s="42">
        <f t="shared" si="104"/>
        <v>-566.65437002441274</v>
      </c>
      <c r="AL50" s="42">
        <f t="shared" si="105"/>
        <v>-505.32807302502283</v>
      </c>
      <c r="AM50" s="42">
        <f t="shared" si="106"/>
        <v>-434.91935297564805</v>
      </c>
      <c r="AN50" s="42">
        <f t="shared" si="107"/>
        <v>-354.44622273753885</v>
      </c>
      <c r="AO50" s="42">
        <f t="shared" si="108"/>
        <v>-262.82665283722713</v>
      </c>
      <c r="AP50" s="42">
        <f t="shared" si="109"/>
        <v>-158.86852114253224</v>
      </c>
      <c r="AQ50" s="42"/>
      <c r="AR50" s="42">
        <f t="shared" si="110"/>
        <v>57010.499999999993</v>
      </c>
      <c r="AS50" s="42">
        <f t="shared" ref="AS50:BA50" si="115">AR50*$AR$3</f>
        <v>58435.76249999999</v>
      </c>
      <c r="AT50" s="42">
        <f t="shared" si="115"/>
        <v>59896.656562499986</v>
      </c>
      <c r="AU50" s="42">
        <f t="shared" si="115"/>
        <v>61394.072976562478</v>
      </c>
      <c r="AV50" s="42">
        <f t="shared" si="115"/>
        <v>62928.924800976536</v>
      </c>
      <c r="AW50" s="42">
        <f t="shared" si="115"/>
        <v>64502.147921000942</v>
      </c>
      <c r="AX50" s="42">
        <f t="shared" si="115"/>
        <v>66114.70161902596</v>
      </c>
      <c r="AY50" s="42">
        <f t="shared" si="115"/>
        <v>67767.569159501596</v>
      </c>
      <c r="AZ50" s="42">
        <f t="shared" si="115"/>
        <v>69461.758388489136</v>
      </c>
      <c r="BA50" s="42">
        <f t="shared" si="115"/>
        <v>71198.302348201352</v>
      </c>
    </row>
    <row r="51" spans="1:53" ht="17.25" customHeight="1" x14ac:dyDescent="0.25">
      <c r="A51" s="46"/>
      <c r="B51" s="3">
        <f>'HUD Income'!$D$33</f>
        <v>74200</v>
      </c>
      <c r="C51" s="1">
        <v>0.8</v>
      </c>
      <c r="D51" s="3">
        <f>'HUD Income'!$N$33</f>
        <v>1855</v>
      </c>
      <c r="E51" s="3">
        <f t="shared" si="94"/>
        <v>1855</v>
      </c>
      <c r="F51" s="3">
        <f>Rents!$E$24</f>
        <v>775</v>
      </c>
      <c r="G51" s="3">
        <f t="shared" si="95"/>
        <v>-1080</v>
      </c>
      <c r="H51" s="17" t="str">
        <f t="shared" si="96"/>
        <v>N/A</v>
      </c>
      <c r="I51" s="11"/>
      <c r="J51" s="42">
        <f t="shared" si="97"/>
        <v>852.50000000000011</v>
      </c>
      <c r="K51" s="42">
        <f t="shared" ref="K51:S51" si="116">J51*1.1</f>
        <v>937.75000000000023</v>
      </c>
      <c r="L51" s="42">
        <f t="shared" si="116"/>
        <v>1031.5250000000003</v>
      </c>
      <c r="M51" s="42">
        <f t="shared" si="116"/>
        <v>1134.6775000000005</v>
      </c>
      <c r="N51" s="42">
        <f t="shared" si="116"/>
        <v>1248.1452500000007</v>
      </c>
      <c r="O51" s="42">
        <f t="shared" si="116"/>
        <v>1372.9597750000009</v>
      </c>
      <c r="P51" s="42">
        <f t="shared" si="116"/>
        <v>1510.2557525000011</v>
      </c>
      <c r="Q51" s="42">
        <f t="shared" si="116"/>
        <v>1661.2813277500013</v>
      </c>
      <c r="R51" s="42">
        <f t="shared" si="116"/>
        <v>1827.4094605250016</v>
      </c>
      <c r="S51" s="42">
        <f t="shared" si="116"/>
        <v>2010.1504065775018</v>
      </c>
      <c r="T51" s="42"/>
      <c r="U51" s="42">
        <f t="shared" si="99"/>
        <v>1901.375</v>
      </c>
      <c r="V51" s="42">
        <f t="shared" si="99"/>
        <v>1948.909375</v>
      </c>
      <c r="W51" s="42">
        <f t="shared" si="99"/>
        <v>1997.6321093749996</v>
      </c>
      <c r="X51" s="42">
        <f t="shared" si="99"/>
        <v>2047.5729121093743</v>
      </c>
      <c r="Y51" s="42">
        <f t="shared" si="99"/>
        <v>2098.7622349121084</v>
      </c>
      <c r="Z51" s="42">
        <f t="shared" si="99"/>
        <v>2151.2312907849105</v>
      </c>
      <c r="AA51" s="42">
        <f t="shared" si="99"/>
        <v>2205.0120730545332</v>
      </c>
      <c r="AB51" s="42">
        <f t="shared" si="99"/>
        <v>2260.1373748808965</v>
      </c>
      <c r="AC51" s="42">
        <f t="shared" si="99"/>
        <v>2316.6408092529186</v>
      </c>
      <c r="AD51" s="42">
        <f t="shared" si="99"/>
        <v>2374.5568294842415</v>
      </c>
      <c r="AE51" s="42"/>
      <c r="AF51" s="42"/>
      <c r="AG51" s="42">
        <f t="shared" si="100"/>
        <v>-1048.875</v>
      </c>
      <c r="AH51" s="42">
        <f t="shared" si="101"/>
        <v>-1011.1593749999997</v>
      </c>
      <c r="AI51" s="42">
        <f t="shared" si="102"/>
        <v>-966.10710937499925</v>
      </c>
      <c r="AJ51" s="42">
        <f t="shared" si="103"/>
        <v>-912.89541210937386</v>
      </c>
      <c r="AK51" s="42">
        <f t="shared" si="104"/>
        <v>-850.61698491210768</v>
      </c>
      <c r="AL51" s="42">
        <f t="shared" si="105"/>
        <v>-778.27151578490952</v>
      </c>
      <c r="AM51" s="42">
        <f t="shared" si="106"/>
        <v>-694.75632055453207</v>
      </c>
      <c r="AN51" s="42">
        <f t="shared" si="107"/>
        <v>-598.85604713089515</v>
      </c>
      <c r="AO51" s="42">
        <f t="shared" si="108"/>
        <v>-489.23134872791707</v>
      </c>
      <c r="AP51" s="42">
        <f t="shared" si="109"/>
        <v>-364.40642290673964</v>
      </c>
      <c r="AQ51" s="42"/>
      <c r="AR51" s="42">
        <f t="shared" si="110"/>
        <v>76055</v>
      </c>
      <c r="AS51" s="42">
        <f t="shared" ref="AS51:BA51" si="117">AR51*$AR$3</f>
        <v>77956.375</v>
      </c>
      <c r="AT51" s="42">
        <f t="shared" si="117"/>
        <v>79905.284374999988</v>
      </c>
      <c r="AU51" s="42">
        <f t="shared" si="117"/>
        <v>81902.916484374975</v>
      </c>
      <c r="AV51" s="42">
        <f t="shared" si="117"/>
        <v>83950.489396484336</v>
      </c>
      <c r="AW51" s="42">
        <f t="shared" si="117"/>
        <v>86049.25163139643</v>
      </c>
      <c r="AX51" s="42">
        <f t="shared" si="117"/>
        <v>88200.482922181327</v>
      </c>
      <c r="AY51" s="42">
        <f t="shared" si="117"/>
        <v>90405.494995235858</v>
      </c>
      <c r="AZ51" s="42">
        <f t="shared" si="117"/>
        <v>92665.632370116742</v>
      </c>
      <c r="BA51" s="42">
        <f t="shared" si="117"/>
        <v>94982.273179369658</v>
      </c>
    </row>
    <row r="52" spans="1:53" ht="17.25" customHeight="1" x14ac:dyDescent="0.25">
      <c r="A52" s="46"/>
      <c r="B52" s="3">
        <f>'HUD Income'!$D$37</f>
        <v>74430</v>
      </c>
      <c r="C52" s="1">
        <v>1</v>
      </c>
      <c r="D52" s="3">
        <f>'HUD Income'!$N$37</f>
        <v>1860.75</v>
      </c>
      <c r="E52" s="3">
        <f t="shared" si="94"/>
        <v>1860.75</v>
      </c>
      <c r="F52" s="3">
        <f>Rents!$E$24</f>
        <v>775</v>
      </c>
      <c r="G52" s="3">
        <f t="shared" si="95"/>
        <v>-1085.75</v>
      </c>
      <c r="H52" s="17" t="str">
        <f t="shared" si="96"/>
        <v>N/A</v>
      </c>
      <c r="I52" s="11"/>
      <c r="J52" s="42">
        <f t="shared" si="97"/>
        <v>852.50000000000011</v>
      </c>
      <c r="K52" s="42">
        <f t="shared" ref="K52:S52" si="118">J52*1.1</f>
        <v>937.75000000000023</v>
      </c>
      <c r="L52" s="42">
        <f t="shared" si="118"/>
        <v>1031.5250000000003</v>
      </c>
      <c r="M52" s="42">
        <f t="shared" si="118"/>
        <v>1134.6775000000005</v>
      </c>
      <c r="N52" s="42">
        <f t="shared" si="118"/>
        <v>1248.1452500000007</v>
      </c>
      <c r="O52" s="42">
        <f t="shared" si="118"/>
        <v>1372.9597750000009</v>
      </c>
      <c r="P52" s="42">
        <f t="shared" si="118"/>
        <v>1510.2557525000011</v>
      </c>
      <c r="Q52" s="42">
        <f t="shared" si="118"/>
        <v>1661.2813277500013</v>
      </c>
      <c r="R52" s="42">
        <f t="shared" si="118"/>
        <v>1827.4094605250016</v>
      </c>
      <c r="S52" s="42">
        <f t="shared" si="118"/>
        <v>2010.1504065775018</v>
      </c>
      <c r="T52" s="42"/>
      <c r="U52" s="42">
        <f t="shared" si="99"/>
        <v>1907.26875</v>
      </c>
      <c r="V52" s="42">
        <f t="shared" si="99"/>
        <v>1954.9504687499996</v>
      </c>
      <c r="W52" s="42">
        <f t="shared" si="99"/>
        <v>2003.8242304687492</v>
      </c>
      <c r="X52" s="42">
        <f t="shared" si="99"/>
        <v>2053.9198362304678</v>
      </c>
      <c r="Y52" s="42">
        <f t="shared" si="99"/>
        <v>2105.2678321362296</v>
      </c>
      <c r="Z52" s="42">
        <f t="shared" si="99"/>
        <v>2157.8995279396349</v>
      </c>
      <c r="AA52" s="42">
        <f t="shared" si="99"/>
        <v>2211.8470161381256</v>
      </c>
      <c r="AB52" s="42">
        <f t="shared" si="99"/>
        <v>2267.1431915415783</v>
      </c>
      <c r="AC52" s="42">
        <f t="shared" si="99"/>
        <v>2323.8217713301178</v>
      </c>
      <c r="AD52" s="42">
        <f t="shared" si="99"/>
        <v>2381.9173156133706</v>
      </c>
      <c r="AE52" s="42"/>
      <c r="AF52" s="42"/>
      <c r="AG52" s="42">
        <f t="shared" si="100"/>
        <v>-1054.7687499999997</v>
      </c>
      <c r="AH52" s="42">
        <f t="shared" si="101"/>
        <v>-1017.2004687499993</v>
      </c>
      <c r="AI52" s="42">
        <f t="shared" si="102"/>
        <v>-972.29923046874887</v>
      </c>
      <c r="AJ52" s="42">
        <f t="shared" si="103"/>
        <v>-919.24233623046734</v>
      </c>
      <c r="AK52" s="42">
        <f t="shared" si="104"/>
        <v>-857.12258213622886</v>
      </c>
      <c r="AL52" s="42">
        <f t="shared" si="105"/>
        <v>-784.93975293963399</v>
      </c>
      <c r="AM52" s="42">
        <f t="shared" si="106"/>
        <v>-701.59126363812447</v>
      </c>
      <c r="AN52" s="42">
        <f t="shared" si="107"/>
        <v>-605.86186379157698</v>
      </c>
      <c r="AO52" s="42">
        <f t="shared" si="108"/>
        <v>-496.41231080511625</v>
      </c>
      <c r="AP52" s="42">
        <f t="shared" si="109"/>
        <v>-371.76690903586882</v>
      </c>
      <c r="AQ52" s="42"/>
      <c r="AR52" s="42">
        <f t="shared" si="110"/>
        <v>76290.75</v>
      </c>
      <c r="AS52" s="42">
        <f t="shared" ref="AS52:BA52" si="119">AR52*$AR$3</f>
        <v>78198.018749999988</v>
      </c>
      <c r="AT52" s="42">
        <f t="shared" si="119"/>
        <v>80152.969218749975</v>
      </c>
      <c r="AU52" s="42">
        <f t="shared" si="119"/>
        <v>82156.79344921872</v>
      </c>
      <c r="AV52" s="42">
        <f t="shared" si="119"/>
        <v>84210.713285449179</v>
      </c>
      <c r="AW52" s="42">
        <f t="shared" si="119"/>
        <v>86315.981117585397</v>
      </c>
      <c r="AX52" s="42">
        <f t="shared" si="119"/>
        <v>88473.880645525031</v>
      </c>
      <c r="AY52" s="42">
        <f t="shared" si="119"/>
        <v>90685.727661663142</v>
      </c>
      <c r="AZ52" s="42">
        <f t="shared" si="119"/>
        <v>92952.870853204717</v>
      </c>
      <c r="BA52" s="42">
        <f t="shared" si="119"/>
        <v>95276.69262453483</v>
      </c>
    </row>
    <row r="53" spans="1:53" ht="17.25" customHeight="1" x14ac:dyDescent="0.25">
      <c r="A53" s="46"/>
      <c r="B53" s="3">
        <f>'HUD Income'!$D$41</f>
        <v>89316</v>
      </c>
      <c r="C53" s="1">
        <v>1.2</v>
      </c>
      <c r="D53" s="3">
        <f>'HUD Income'!$N$41</f>
        <v>2232.9</v>
      </c>
      <c r="E53" s="3">
        <f t="shared" si="94"/>
        <v>2232.9</v>
      </c>
      <c r="F53" s="3">
        <f>Rents!$E$24</f>
        <v>775</v>
      </c>
      <c r="G53" s="3">
        <f t="shared" si="95"/>
        <v>-1457.9</v>
      </c>
      <c r="H53" s="17" t="str">
        <f t="shared" si="96"/>
        <v>N/A</v>
      </c>
      <c r="J53" s="42">
        <f t="shared" si="97"/>
        <v>852.50000000000011</v>
      </c>
      <c r="K53" s="42">
        <f t="shared" ref="K53:S53" si="120">J53*1.1</f>
        <v>937.75000000000023</v>
      </c>
      <c r="L53" s="42">
        <f t="shared" si="120"/>
        <v>1031.5250000000003</v>
      </c>
      <c r="M53" s="42">
        <f t="shared" si="120"/>
        <v>1134.6775000000005</v>
      </c>
      <c r="N53" s="42">
        <f t="shared" si="120"/>
        <v>1248.1452500000007</v>
      </c>
      <c r="O53" s="42">
        <f t="shared" si="120"/>
        <v>1372.9597750000009</v>
      </c>
      <c r="P53" s="42">
        <f t="shared" si="120"/>
        <v>1510.2557525000011</v>
      </c>
      <c r="Q53" s="42">
        <f t="shared" si="120"/>
        <v>1661.2813277500013</v>
      </c>
      <c r="R53" s="42">
        <f t="shared" si="120"/>
        <v>1827.4094605250016</v>
      </c>
      <c r="S53" s="42">
        <f t="shared" si="120"/>
        <v>2010.1504065775018</v>
      </c>
      <c r="T53" s="42"/>
      <c r="U53" s="42">
        <f t="shared" si="99"/>
        <v>2288.7224999999999</v>
      </c>
      <c r="V53" s="42">
        <f t="shared" si="99"/>
        <v>2345.9405624999995</v>
      </c>
      <c r="W53" s="42">
        <f t="shared" si="99"/>
        <v>2404.5890765624995</v>
      </c>
      <c r="X53" s="42">
        <f t="shared" si="99"/>
        <v>2464.7038034765615</v>
      </c>
      <c r="Y53" s="42">
        <f t="shared" si="99"/>
        <v>2526.3213985634757</v>
      </c>
      <c r="Z53" s="42">
        <f t="shared" si="99"/>
        <v>2589.4794335275624</v>
      </c>
      <c r="AA53" s="42">
        <f t="shared" si="99"/>
        <v>2654.2164193657509</v>
      </c>
      <c r="AB53" s="42">
        <f t="shared" si="99"/>
        <v>2720.5718298498946</v>
      </c>
      <c r="AC53" s="42">
        <f t="shared" si="99"/>
        <v>2788.5861255961413</v>
      </c>
      <c r="AD53" s="42">
        <f t="shared" si="99"/>
        <v>2858.3007787360452</v>
      </c>
      <c r="AE53" s="42"/>
      <c r="AF53" s="42"/>
      <c r="AG53" s="42">
        <f t="shared" si="100"/>
        <v>-1436.2224999999999</v>
      </c>
      <c r="AH53" s="42">
        <f t="shared" si="101"/>
        <v>-1408.1905624999993</v>
      </c>
      <c r="AI53" s="42">
        <f t="shared" si="102"/>
        <v>-1373.0640765624992</v>
      </c>
      <c r="AJ53" s="42">
        <f t="shared" si="103"/>
        <v>-1330.026303476561</v>
      </c>
      <c r="AK53" s="42">
        <f t="shared" si="104"/>
        <v>-1278.176148563475</v>
      </c>
      <c r="AL53" s="42">
        <f t="shared" si="105"/>
        <v>-1216.5196585275614</v>
      </c>
      <c r="AM53" s="42">
        <f t="shared" si="106"/>
        <v>-1143.9606668657498</v>
      </c>
      <c r="AN53" s="42">
        <f t="shared" si="107"/>
        <v>-1059.2905020998933</v>
      </c>
      <c r="AO53" s="42">
        <f t="shared" si="108"/>
        <v>-961.17666507113972</v>
      </c>
      <c r="AP53" s="42">
        <f t="shared" si="109"/>
        <v>-848.15037215854341</v>
      </c>
      <c r="AQ53" s="42"/>
      <c r="AR53" s="42">
        <f t="shared" si="110"/>
        <v>91548.9</v>
      </c>
      <c r="AS53" s="42">
        <f t="shared" ref="AS53:BA53" si="121">AR53*$AR$3</f>
        <v>93837.622499999983</v>
      </c>
      <c r="AT53" s="42">
        <f t="shared" si="121"/>
        <v>96183.563062499976</v>
      </c>
      <c r="AU53" s="42">
        <f t="shared" si="121"/>
        <v>98588.152139062469</v>
      </c>
      <c r="AV53" s="42">
        <f t="shared" si="121"/>
        <v>101052.85594253903</v>
      </c>
      <c r="AW53" s="42">
        <f t="shared" si="121"/>
        <v>103579.17734110249</v>
      </c>
      <c r="AX53" s="42">
        <f t="shared" si="121"/>
        <v>106168.65677463004</v>
      </c>
      <c r="AY53" s="42">
        <f t="shared" si="121"/>
        <v>108822.87319399578</v>
      </c>
      <c r="AZ53" s="42">
        <f t="shared" si="121"/>
        <v>111543.44502384566</v>
      </c>
      <c r="BA53" s="42">
        <f t="shared" si="121"/>
        <v>114332.0311494418</v>
      </c>
    </row>
    <row r="54" spans="1:53" ht="17.25" customHeight="1" x14ac:dyDescent="0.25">
      <c r="B54" s="19" t="s">
        <v>60</v>
      </c>
    </row>
    <row r="55" spans="1:53" s="19" customFormat="1" ht="17.25" customHeight="1" x14ac:dyDescent="0.25">
      <c r="B55" s="20" t="s">
        <v>0</v>
      </c>
      <c r="C55" s="20" t="s">
        <v>1</v>
      </c>
      <c r="D55" s="20" t="s">
        <v>3</v>
      </c>
      <c r="E55" s="20" t="s">
        <v>39</v>
      </c>
      <c r="F55" s="20" t="s">
        <v>2</v>
      </c>
      <c r="G55" s="20" t="s">
        <v>58</v>
      </c>
      <c r="H55" s="21" t="s">
        <v>38</v>
      </c>
      <c r="J55" s="30" t="s">
        <v>114</v>
      </c>
      <c r="K55" s="30" t="s">
        <v>104</v>
      </c>
      <c r="L55" s="30" t="s">
        <v>105</v>
      </c>
      <c r="M55" s="30" t="s">
        <v>106</v>
      </c>
      <c r="N55" s="30" t="s">
        <v>107</v>
      </c>
      <c r="O55" s="30" t="s">
        <v>108</v>
      </c>
      <c r="P55" s="30" t="s">
        <v>109</v>
      </c>
      <c r="Q55" s="30" t="s">
        <v>110</v>
      </c>
      <c r="R55" s="30" t="s">
        <v>111</v>
      </c>
      <c r="S55" s="30" t="s">
        <v>112</v>
      </c>
      <c r="U55" s="30" t="s">
        <v>114</v>
      </c>
      <c r="V55" s="30" t="s">
        <v>104</v>
      </c>
      <c r="W55" s="30" t="s">
        <v>105</v>
      </c>
      <c r="X55" s="30" t="s">
        <v>106</v>
      </c>
      <c r="Y55" s="30" t="s">
        <v>107</v>
      </c>
      <c r="Z55" s="30" t="s">
        <v>108</v>
      </c>
      <c r="AA55" s="30" t="s">
        <v>109</v>
      </c>
      <c r="AB55" s="30" t="s">
        <v>110</v>
      </c>
      <c r="AC55" s="30" t="s">
        <v>111</v>
      </c>
      <c r="AD55" s="30" t="s">
        <v>112</v>
      </c>
      <c r="AG55" s="30" t="s">
        <v>114</v>
      </c>
      <c r="AH55" s="30" t="s">
        <v>104</v>
      </c>
      <c r="AI55" s="30" t="s">
        <v>105</v>
      </c>
      <c r="AJ55" s="30" t="s">
        <v>106</v>
      </c>
      <c r="AK55" s="30" t="s">
        <v>107</v>
      </c>
      <c r="AL55" s="30" t="s">
        <v>108</v>
      </c>
      <c r="AM55" s="30" t="s">
        <v>109</v>
      </c>
      <c r="AN55" s="30" t="s">
        <v>110</v>
      </c>
      <c r="AO55" s="30" t="s">
        <v>111</v>
      </c>
      <c r="AP55" s="30" t="s">
        <v>112</v>
      </c>
      <c r="AR55" s="30" t="s">
        <v>114</v>
      </c>
      <c r="AS55" s="30" t="s">
        <v>104</v>
      </c>
      <c r="AT55" s="30" t="s">
        <v>105</v>
      </c>
      <c r="AU55" s="30" t="s">
        <v>106</v>
      </c>
      <c r="AV55" s="30" t="s">
        <v>107</v>
      </c>
      <c r="AW55" s="30" t="s">
        <v>108</v>
      </c>
      <c r="AX55" s="30" t="s">
        <v>109</v>
      </c>
      <c r="AY55" s="30" t="s">
        <v>110</v>
      </c>
      <c r="AZ55" s="30" t="s">
        <v>111</v>
      </c>
      <c r="BA55" s="30" t="s">
        <v>112</v>
      </c>
    </row>
    <row r="56" spans="1:53" ht="17.25" customHeight="1" x14ac:dyDescent="0.25">
      <c r="A56" s="46" t="s">
        <v>36</v>
      </c>
      <c r="B56" s="3"/>
      <c r="C56" s="1"/>
      <c r="D56" s="3"/>
      <c r="E56" s="3"/>
      <c r="F56" s="3"/>
      <c r="G56" s="3"/>
      <c r="H56" s="17"/>
    </row>
    <row r="57" spans="1:53" ht="17.25" customHeight="1" x14ac:dyDescent="0.25">
      <c r="A57" s="46"/>
      <c r="B57" s="3"/>
      <c r="C57" s="1"/>
      <c r="D57" s="3"/>
      <c r="E57" s="3"/>
      <c r="F57" s="3"/>
      <c r="G57" s="3"/>
      <c r="H57" s="17"/>
    </row>
    <row r="58" spans="1:53" ht="17.25" customHeight="1" x14ac:dyDescent="0.25">
      <c r="A58" s="46"/>
      <c r="B58" s="3">
        <f>'HUD Income'!$E$21</f>
        <v>41200</v>
      </c>
      <c r="C58" s="1">
        <v>0.4</v>
      </c>
      <c r="D58" s="3">
        <f>'HUD Income'!$O$21</f>
        <v>1030</v>
      </c>
      <c r="E58" s="3">
        <f t="shared" ref="E58:E63" si="122">B58*0.3/12</f>
        <v>1030</v>
      </c>
      <c r="F58" s="3">
        <f>Rents!$E$23</f>
        <v>625</v>
      </c>
      <c r="G58" s="3">
        <f t="shared" ref="G58:G63" si="123">F58-E58</f>
        <v>-405</v>
      </c>
      <c r="H58" s="17" t="str">
        <f t="shared" ref="H58:H63" si="124">IF(G58&gt;0,G58,"N/A")</f>
        <v>N/A</v>
      </c>
      <c r="J58" s="42">
        <f t="shared" ref="J58:J63" si="125">$F58*1.1</f>
        <v>687.5</v>
      </c>
      <c r="K58" s="42">
        <f t="shared" ref="K58:S58" si="126">J58*1.1</f>
        <v>756.25000000000011</v>
      </c>
      <c r="L58" s="42">
        <f t="shared" si="126"/>
        <v>831.87500000000023</v>
      </c>
      <c r="M58" s="42">
        <f t="shared" si="126"/>
        <v>915.06250000000034</v>
      </c>
      <c r="N58" s="42">
        <f t="shared" si="126"/>
        <v>1006.5687500000005</v>
      </c>
      <c r="O58" s="42">
        <f t="shared" si="126"/>
        <v>1107.2256250000007</v>
      </c>
      <c r="P58" s="42">
        <f t="shared" si="126"/>
        <v>1217.9481875000008</v>
      </c>
      <c r="Q58" s="42">
        <f t="shared" si="126"/>
        <v>1339.7430062500009</v>
      </c>
      <c r="R58" s="42">
        <f t="shared" si="126"/>
        <v>1473.7173068750012</v>
      </c>
      <c r="S58" s="42">
        <f t="shared" si="126"/>
        <v>1621.0890375625015</v>
      </c>
      <c r="T58" s="42"/>
      <c r="U58" s="42">
        <f t="shared" ref="U58:AD63" si="127">(AR58*$U$4)/12</f>
        <v>1055.7499999999998</v>
      </c>
      <c r="V58" s="42">
        <f t="shared" si="127"/>
        <v>1082.1437499999995</v>
      </c>
      <c r="W58" s="42">
        <f t="shared" si="127"/>
        <v>1109.1973437499994</v>
      </c>
      <c r="X58" s="42">
        <f t="shared" si="127"/>
        <v>1136.9272773437494</v>
      </c>
      <c r="Y58" s="42">
        <f t="shared" si="127"/>
        <v>1165.3504592773431</v>
      </c>
      <c r="Z58" s="42">
        <f t="shared" si="127"/>
        <v>1194.4842207592767</v>
      </c>
      <c r="AA58" s="42">
        <f t="shared" si="127"/>
        <v>1224.3463262782584</v>
      </c>
      <c r="AB58" s="42">
        <f t="shared" si="127"/>
        <v>1254.9549844352148</v>
      </c>
      <c r="AC58" s="42">
        <f t="shared" si="127"/>
        <v>1286.328859046095</v>
      </c>
      <c r="AD58" s="42">
        <f t="shared" si="127"/>
        <v>1318.4870805222472</v>
      </c>
      <c r="AE58" s="42"/>
      <c r="AF58" s="42"/>
      <c r="AG58" s="42">
        <f t="shared" ref="AG58:AG63" si="128">J58-U58</f>
        <v>-368.24999999999977</v>
      </c>
      <c r="AH58" s="42">
        <f t="shared" ref="AH58:AH63" si="129">K58-V58</f>
        <v>-325.89374999999939</v>
      </c>
      <c r="AI58" s="42">
        <f t="shared" ref="AI58:AI63" si="130">L58-W58</f>
        <v>-277.32234374999916</v>
      </c>
      <c r="AJ58" s="42">
        <f t="shared" ref="AJ58:AJ63" si="131">M58-X58</f>
        <v>-221.8647773437491</v>
      </c>
      <c r="AK58" s="42">
        <f t="shared" ref="AK58:AK63" si="132">N58-Y58</f>
        <v>-158.78170927734266</v>
      </c>
      <c r="AL58" s="42">
        <f t="shared" ref="AL58:AL63" si="133">O58-Z58</f>
        <v>-87.258595759275977</v>
      </c>
      <c r="AM58" s="42">
        <f t="shared" ref="AM58:AM63" si="134">P58-AA58</f>
        <v>-6.3981387782575894</v>
      </c>
      <c r="AN58" s="42">
        <f t="shared" ref="AN58:AN63" si="135">Q58-AB58</f>
        <v>84.788021814786134</v>
      </c>
      <c r="AO58" s="42">
        <f t="shared" ref="AO58:AO63" si="136">R58-AC58</f>
        <v>187.38844782890624</v>
      </c>
      <c r="AP58" s="42">
        <f t="shared" ref="AP58:AP63" si="137">S58-AD58</f>
        <v>302.60195704025432</v>
      </c>
      <c r="AQ58" s="42"/>
      <c r="AR58" s="42">
        <f t="shared" ref="AR58:AR63" si="138">B58*$AR$3</f>
        <v>42229.999999999993</v>
      </c>
      <c r="AS58" s="42">
        <f t="shared" ref="AS58:BA58" si="139">AR58*$AR$3</f>
        <v>43285.749999999985</v>
      </c>
      <c r="AT58" s="42">
        <f t="shared" si="139"/>
        <v>44367.893749999981</v>
      </c>
      <c r="AU58" s="42">
        <f t="shared" si="139"/>
        <v>45477.091093749979</v>
      </c>
      <c r="AV58" s="42">
        <f t="shared" si="139"/>
        <v>46614.018371093727</v>
      </c>
      <c r="AW58" s="42">
        <f t="shared" si="139"/>
        <v>47779.368830371066</v>
      </c>
      <c r="AX58" s="42">
        <f t="shared" si="139"/>
        <v>48973.85305113034</v>
      </c>
      <c r="AY58" s="42">
        <f t="shared" si="139"/>
        <v>50198.199377408593</v>
      </c>
      <c r="AZ58" s="42">
        <f t="shared" si="139"/>
        <v>51453.154361843801</v>
      </c>
      <c r="BA58" s="42">
        <f t="shared" si="139"/>
        <v>52739.483220889888</v>
      </c>
    </row>
    <row r="59" spans="1:53" ht="17.25" customHeight="1" x14ac:dyDescent="0.25">
      <c r="A59" s="46"/>
      <c r="B59" s="3">
        <f>'HUD Income'!$E$25</f>
        <v>51500</v>
      </c>
      <c r="C59" s="1">
        <v>0.5</v>
      </c>
      <c r="D59" s="3">
        <f>'HUD Income'!$O$25</f>
        <v>1287.5</v>
      </c>
      <c r="E59" s="3">
        <f t="shared" si="122"/>
        <v>1287.5</v>
      </c>
      <c r="F59" s="3">
        <f>Rents!$E$23</f>
        <v>625</v>
      </c>
      <c r="G59" s="3">
        <f t="shared" si="123"/>
        <v>-662.5</v>
      </c>
      <c r="H59" s="17" t="str">
        <f t="shared" si="124"/>
        <v>N/A</v>
      </c>
      <c r="J59" s="42">
        <f t="shared" si="125"/>
        <v>687.5</v>
      </c>
      <c r="K59" s="42">
        <f t="shared" ref="K59:S59" si="140">J59*1.1</f>
        <v>756.25000000000011</v>
      </c>
      <c r="L59" s="42">
        <f t="shared" si="140"/>
        <v>831.87500000000023</v>
      </c>
      <c r="M59" s="42">
        <f t="shared" si="140"/>
        <v>915.06250000000034</v>
      </c>
      <c r="N59" s="42">
        <f t="shared" si="140"/>
        <v>1006.5687500000005</v>
      </c>
      <c r="O59" s="42">
        <f t="shared" si="140"/>
        <v>1107.2256250000007</v>
      </c>
      <c r="P59" s="42">
        <f t="shared" si="140"/>
        <v>1217.9481875000008</v>
      </c>
      <c r="Q59" s="42">
        <f t="shared" si="140"/>
        <v>1339.7430062500009</v>
      </c>
      <c r="R59" s="42">
        <f t="shared" si="140"/>
        <v>1473.7173068750012</v>
      </c>
      <c r="S59" s="42">
        <f t="shared" si="140"/>
        <v>1621.0890375625015</v>
      </c>
      <c r="T59" s="42"/>
      <c r="U59" s="42">
        <f t="shared" si="127"/>
        <v>1319.6874999999998</v>
      </c>
      <c r="V59" s="42">
        <f t="shared" si="127"/>
        <v>1352.6796874999995</v>
      </c>
      <c r="W59" s="42">
        <f t="shared" si="127"/>
        <v>1386.4966796874994</v>
      </c>
      <c r="X59" s="42">
        <f t="shared" si="127"/>
        <v>1421.1590966796866</v>
      </c>
      <c r="Y59" s="42">
        <f t="shared" si="127"/>
        <v>1456.6880740966787</v>
      </c>
      <c r="Z59" s="42">
        <f t="shared" si="127"/>
        <v>1493.1052759490956</v>
      </c>
      <c r="AA59" s="42">
        <f t="shared" si="127"/>
        <v>1530.4329078478229</v>
      </c>
      <c r="AB59" s="42">
        <f t="shared" si="127"/>
        <v>1568.6937305440185</v>
      </c>
      <c r="AC59" s="42">
        <f t="shared" si="127"/>
        <v>1607.9110738076188</v>
      </c>
      <c r="AD59" s="42">
        <f t="shared" si="127"/>
        <v>1648.1088506528092</v>
      </c>
      <c r="AE59" s="42"/>
      <c r="AF59" s="42"/>
      <c r="AG59" s="42">
        <f t="shared" si="128"/>
        <v>-632.18749999999977</v>
      </c>
      <c r="AH59" s="42">
        <f t="shared" si="129"/>
        <v>-596.42968749999943</v>
      </c>
      <c r="AI59" s="42">
        <f t="shared" si="130"/>
        <v>-554.62167968749918</v>
      </c>
      <c r="AJ59" s="42">
        <f t="shared" si="131"/>
        <v>-506.09659667968629</v>
      </c>
      <c r="AK59" s="42">
        <f t="shared" si="132"/>
        <v>-450.11932409667827</v>
      </c>
      <c r="AL59" s="42">
        <f t="shared" si="133"/>
        <v>-385.87965094909487</v>
      </c>
      <c r="AM59" s="42">
        <f t="shared" si="134"/>
        <v>-312.48472034782208</v>
      </c>
      <c r="AN59" s="42">
        <f t="shared" si="135"/>
        <v>-228.95072429401762</v>
      </c>
      <c r="AO59" s="42">
        <f t="shared" si="136"/>
        <v>-134.19376693261756</v>
      </c>
      <c r="AP59" s="42">
        <f t="shared" si="137"/>
        <v>-27.019813090307707</v>
      </c>
      <c r="AQ59" s="42"/>
      <c r="AR59" s="42">
        <f t="shared" si="138"/>
        <v>52787.499999999993</v>
      </c>
      <c r="AS59" s="42">
        <f t="shared" ref="AS59:BA59" si="141">AR59*$AR$3</f>
        <v>54107.187499999985</v>
      </c>
      <c r="AT59" s="42">
        <f t="shared" si="141"/>
        <v>55459.867187499978</v>
      </c>
      <c r="AU59" s="42">
        <f t="shared" si="141"/>
        <v>56846.363867187472</v>
      </c>
      <c r="AV59" s="42">
        <f t="shared" si="141"/>
        <v>58267.522963867152</v>
      </c>
      <c r="AW59" s="42">
        <f t="shared" si="141"/>
        <v>59724.211037963825</v>
      </c>
      <c r="AX59" s="42">
        <f t="shared" si="141"/>
        <v>61217.316313912917</v>
      </c>
      <c r="AY59" s="42">
        <f t="shared" si="141"/>
        <v>62747.749221760736</v>
      </c>
      <c r="AZ59" s="42">
        <f t="shared" si="141"/>
        <v>64316.442952304751</v>
      </c>
      <c r="BA59" s="42">
        <f t="shared" si="141"/>
        <v>65924.354026112371</v>
      </c>
    </row>
    <row r="60" spans="1:53" ht="17.25" customHeight="1" x14ac:dyDescent="0.25">
      <c r="A60" s="46"/>
      <c r="B60" s="3">
        <f>'HUD Income'!$E$29</f>
        <v>61800</v>
      </c>
      <c r="C60" s="1">
        <v>0.6</v>
      </c>
      <c r="D60" s="3">
        <f>'HUD Income'!$O$29</f>
        <v>1545</v>
      </c>
      <c r="E60" s="3">
        <f t="shared" si="122"/>
        <v>1545</v>
      </c>
      <c r="F60" s="3">
        <f>Rents!$E$23</f>
        <v>625</v>
      </c>
      <c r="G60" s="3">
        <f t="shared" si="123"/>
        <v>-920</v>
      </c>
      <c r="H60" s="17" t="str">
        <f t="shared" si="124"/>
        <v>N/A</v>
      </c>
      <c r="J60" s="42">
        <f t="shared" si="125"/>
        <v>687.5</v>
      </c>
      <c r="K60" s="42">
        <f t="shared" ref="K60:S60" si="142">J60*1.1</f>
        <v>756.25000000000011</v>
      </c>
      <c r="L60" s="42">
        <f t="shared" si="142"/>
        <v>831.87500000000023</v>
      </c>
      <c r="M60" s="42">
        <f t="shared" si="142"/>
        <v>915.06250000000034</v>
      </c>
      <c r="N60" s="42">
        <f t="shared" si="142"/>
        <v>1006.5687500000005</v>
      </c>
      <c r="O60" s="42">
        <f t="shared" si="142"/>
        <v>1107.2256250000007</v>
      </c>
      <c r="P60" s="42">
        <f t="shared" si="142"/>
        <v>1217.9481875000008</v>
      </c>
      <c r="Q60" s="42">
        <f t="shared" si="142"/>
        <v>1339.7430062500009</v>
      </c>
      <c r="R60" s="42">
        <f t="shared" si="142"/>
        <v>1473.7173068750012</v>
      </c>
      <c r="S60" s="42">
        <f t="shared" si="142"/>
        <v>1621.0890375625015</v>
      </c>
      <c r="T60" s="42"/>
      <c r="U60" s="42">
        <f t="shared" si="127"/>
        <v>1583.6249999999998</v>
      </c>
      <c r="V60" s="42">
        <f t="shared" si="127"/>
        <v>1623.2156249999996</v>
      </c>
      <c r="W60" s="42">
        <f t="shared" si="127"/>
        <v>1663.7960156249994</v>
      </c>
      <c r="X60" s="42">
        <f t="shared" si="127"/>
        <v>1705.3909160156243</v>
      </c>
      <c r="Y60" s="42">
        <f t="shared" si="127"/>
        <v>1748.0256889160146</v>
      </c>
      <c r="Z60" s="42">
        <f t="shared" si="127"/>
        <v>1791.7263311389149</v>
      </c>
      <c r="AA60" s="42">
        <f t="shared" si="127"/>
        <v>1836.5194894173876</v>
      </c>
      <c r="AB60" s="42">
        <f t="shared" si="127"/>
        <v>1882.4324766528223</v>
      </c>
      <c r="AC60" s="42">
        <f t="shared" si="127"/>
        <v>1929.4932885691424</v>
      </c>
      <c r="AD60" s="42">
        <f t="shared" si="127"/>
        <v>1977.7306207833708</v>
      </c>
      <c r="AE60" s="42"/>
      <c r="AF60" s="42"/>
      <c r="AG60" s="42">
        <f t="shared" si="128"/>
        <v>-896.12499999999977</v>
      </c>
      <c r="AH60" s="42">
        <f t="shared" si="129"/>
        <v>-866.96562499999948</v>
      </c>
      <c r="AI60" s="42">
        <f t="shared" si="130"/>
        <v>-831.9210156249992</v>
      </c>
      <c r="AJ60" s="42">
        <f t="shared" si="131"/>
        <v>-790.32841601562393</v>
      </c>
      <c r="AK60" s="42">
        <f t="shared" si="132"/>
        <v>-741.45693891601411</v>
      </c>
      <c r="AL60" s="42">
        <f t="shared" si="133"/>
        <v>-684.50070613891421</v>
      </c>
      <c r="AM60" s="42">
        <f t="shared" si="134"/>
        <v>-618.57130191738679</v>
      </c>
      <c r="AN60" s="42">
        <f t="shared" si="135"/>
        <v>-542.68947040282137</v>
      </c>
      <c r="AO60" s="42">
        <f t="shared" si="136"/>
        <v>-455.77598169414114</v>
      </c>
      <c r="AP60" s="42">
        <f t="shared" si="137"/>
        <v>-356.64158322086928</v>
      </c>
      <c r="AQ60" s="42"/>
      <c r="AR60" s="42">
        <f t="shared" si="138"/>
        <v>63344.999999999993</v>
      </c>
      <c r="AS60" s="42">
        <f t="shared" ref="AS60:BA60" si="143">AR60*$AR$3</f>
        <v>64928.624999999985</v>
      </c>
      <c r="AT60" s="42">
        <f t="shared" si="143"/>
        <v>66551.840624999983</v>
      </c>
      <c r="AU60" s="42">
        <f t="shared" si="143"/>
        <v>68215.636640624973</v>
      </c>
      <c r="AV60" s="42">
        <f t="shared" si="143"/>
        <v>69921.027556640591</v>
      </c>
      <c r="AW60" s="42">
        <f t="shared" si="143"/>
        <v>71669.053245556599</v>
      </c>
      <c r="AX60" s="42">
        <f t="shared" si="143"/>
        <v>73460.77957669551</v>
      </c>
      <c r="AY60" s="42">
        <f t="shared" si="143"/>
        <v>75297.299066112886</v>
      </c>
      <c r="AZ60" s="42">
        <f t="shared" si="143"/>
        <v>77179.731542765701</v>
      </c>
      <c r="BA60" s="42">
        <f t="shared" si="143"/>
        <v>79109.224831334839</v>
      </c>
    </row>
    <row r="61" spans="1:53" ht="17.25" customHeight="1" x14ac:dyDescent="0.25">
      <c r="A61" s="46"/>
      <c r="B61" s="3">
        <f>'HUD Income'!$E$33</f>
        <v>82400</v>
      </c>
      <c r="C61" s="1">
        <v>0.8</v>
      </c>
      <c r="D61" s="3">
        <f>'HUD Income'!$O$33</f>
        <v>2060</v>
      </c>
      <c r="E61" s="3">
        <f t="shared" si="122"/>
        <v>2060</v>
      </c>
      <c r="F61" s="3">
        <f>Rents!$E$24</f>
        <v>775</v>
      </c>
      <c r="G61" s="3">
        <f t="shared" si="123"/>
        <v>-1285</v>
      </c>
      <c r="H61" s="17" t="str">
        <f t="shared" si="124"/>
        <v>N/A</v>
      </c>
      <c r="J61" s="42">
        <f t="shared" si="125"/>
        <v>852.50000000000011</v>
      </c>
      <c r="K61" s="42">
        <f t="shared" ref="K61:S61" si="144">J61*1.1</f>
        <v>937.75000000000023</v>
      </c>
      <c r="L61" s="42">
        <f t="shared" si="144"/>
        <v>1031.5250000000003</v>
      </c>
      <c r="M61" s="42">
        <f t="shared" si="144"/>
        <v>1134.6775000000005</v>
      </c>
      <c r="N61" s="42">
        <f t="shared" si="144"/>
        <v>1248.1452500000007</v>
      </c>
      <c r="O61" s="42">
        <f t="shared" si="144"/>
        <v>1372.9597750000009</v>
      </c>
      <c r="P61" s="42">
        <f t="shared" si="144"/>
        <v>1510.2557525000011</v>
      </c>
      <c r="Q61" s="42">
        <f t="shared" si="144"/>
        <v>1661.2813277500013</v>
      </c>
      <c r="R61" s="42">
        <f t="shared" si="144"/>
        <v>1827.4094605250016</v>
      </c>
      <c r="S61" s="42">
        <f t="shared" si="144"/>
        <v>2010.1504065775018</v>
      </c>
      <c r="T61" s="42"/>
      <c r="U61" s="42">
        <f t="shared" si="127"/>
        <v>2111.4999999999995</v>
      </c>
      <c r="V61" s="42">
        <f t="shared" si="127"/>
        <v>2164.287499999999</v>
      </c>
      <c r="W61" s="42">
        <f t="shared" si="127"/>
        <v>2218.3946874999988</v>
      </c>
      <c r="X61" s="42">
        <f t="shared" si="127"/>
        <v>2273.8545546874989</v>
      </c>
      <c r="Y61" s="42">
        <f t="shared" si="127"/>
        <v>2330.7009185546863</v>
      </c>
      <c r="Z61" s="42">
        <f t="shared" si="127"/>
        <v>2388.9684415185534</v>
      </c>
      <c r="AA61" s="42">
        <f t="shared" si="127"/>
        <v>2448.6926525565168</v>
      </c>
      <c r="AB61" s="42">
        <f t="shared" si="127"/>
        <v>2509.9099688704296</v>
      </c>
      <c r="AC61" s="42">
        <f t="shared" si="127"/>
        <v>2572.65771809219</v>
      </c>
      <c r="AD61" s="42">
        <f t="shared" si="127"/>
        <v>2636.9741610444944</v>
      </c>
      <c r="AE61" s="42"/>
      <c r="AF61" s="42"/>
      <c r="AG61" s="42">
        <f t="shared" si="128"/>
        <v>-1258.9999999999995</v>
      </c>
      <c r="AH61" s="42">
        <f t="shared" si="129"/>
        <v>-1226.5374999999988</v>
      </c>
      <c r="AI61" s="42">
        <f t="shared" si="130"/>
        <v>-1186.8696874999985</v>
      </c>
      <c r="AJ61" s="42">
        <f t="shared" si="131"/>
        <v>-1139.1770546874984</v>
      </c>
      <c r="AK61" s="42">
        <f t="shared" si="132"/>
        <v>-1082.5556685546856</v>
      </c>
      <c r="AL61" s="42">
        <f t="shared" si="133"/>
        <v>-1016.0086665185524</v>
      </c>
      <c r="AM61" s="42">
        <f t="shared" si="134"/>
        <v>-938.4369000565157</v>
      </c>
      <c r="AN61" s="42">
        <f t="shared" si="135"/>
        <v>-848.62864112042826</v>
      </c>
      <c r="AO61" s="42">
        <f t="shared" si="136"/>
        <v>-745.24825756718838</v>
      </c>
      <c r="AP61" s="42">
        <f t="shared" si="137"/>
        <v>-626.82375446699257</v>
      </c>
      <c r="AQ61" s="42"/>
      <c r="AR61" s="42">
        <f t="shared" si="138"/>
        <v>84459.999999999985</v>
      </c>
      <c r="AS61" s="42">
        <f t="shared" ref="AS61:BA61" si="145">AR61*$AR$3</f>
        <v>86571.499999999971</v>
      </c>
      <c r="AT61" s="42">
        <f t="shared" si="145"/>
        <v>88735.787499999962</v>
      </c>
      <c r="AU61" s="42">
        <f t="shared" si="145"/>
        <v>90954.182187499959</v>
      </c>
      <c r="AV61" s="42">
        <f t="shared" si="145"/>
        <v>93228.036742187454</v>
      </c>
      <c r="AW61" s="42">
        <f t="shared" si="145"/>
        <v>95558.737660742132</v>
      </c>
      <c r="AX61" s="42">
        <f t="shared" si="145"/>
        <v>97947.706102260679</v>
      </c>
      <c r="AY61" s="42">
        <f t="shared" si="145"/>
        <v>100396.39875481719</v>
      </c>
      <c r="AZ61" s="42">
        <f t="shared" si="145"/>
        <v>102906.3087236876</v>
      </c>
      <c r="BA61" s="42">
        <f t="shared" si="145"/>
        <v>105478.96644177978</v>
      </c>
    </row>
    <row r="62" spans="1:53" ht="17.25" customHeight="1" x14ac:dyDescent="0.25">
      <c r="A62" s="46"/>
      <c r="B62" s="3">
        <f>'HUD Income'!$E$37</f>
        <v>82700</v>
      </c>
      <c r="C62" s="1">
        <v>1</v>
      </c>
      <c r="D62" s="3">
        <f>'HUD Income'!$O$37</f>
        <v>2067.5</v>
      </c>
      <c r="E62" s="3">
        <f t="shared" si="122"/>
        <v>2067.5</v>
      </c>
      <c r="F62" s="3">
        <f>Rents!$E$24</f>
        <v>775</v>
      </c>
      <c r="G62" s="3">
        <f t="shared" si="123"/>
        <v>-1292.5</v>
      </c>
      <c r="H62" s="17" t="str">
        <f t="shared" si="124"/>
        <v>N/A</v>
      </c>
      <c r="J62" s="42">
        <f t="shared" si="125"/>
        <v>852.50000000000011</v>
      </c>
      <c r="K62" s="42">
        <f t="shared" ref="K62:S62" si="146">J62*1.1</f>
        <v>937.75000000000023</v>
      </c>
      <c r="L62" s="42">
        <f t="shared" si="146"/>
        <v>1031.5250000000003</v>
      </c>
      <c r="M62" s="42">
        <f t="shared" si="146"/>
        <v>1134.6775000000005</v>
      </c>
      <c r="N62" s="42">
        <f t="shared" si="146"/>
        <v>1248.1452500000007</v>
      </c>
      <c r="O62" s="42">
        <f t="shared" si="146"/>
        <v>1372.9597750000009</v>
      </c>
      <c r="P62" s="42">
        <f t="shared" si="146"/>
        <v>1510.2557525000011</v>
      </c>
      <c r="Q62" s="42">
        <f t="shared" si="146"/>
        <v>1661.2813277500013</v>
      </c>
      <c r="R62" s="42">
        <f t="shared" si="146"/>
        <v>1827.4094605250016</v>
      </c>
      <c r="S62" s="42">
        <f t="shared" si="146"/>
        <v>2010.1504065775018</v>
      </c>
      <c r="T62" s="42"/>
      <c r="U62" s="42">
        <f t="shared" si="127"/>
        <v>2119.1874999999995</v>
      </c>
      <c r="V62" s="42">
        <f t="shared" si="127"/>
        <v>2172.1671874999993</v>
      </c>
      <c r="W62" s="42">
        <f t="shared" si="127"/>
        <v>2226.4713671874988</v>
      </c>
      <c r="X62" s="42">
        <f t="shared" si="127"/>
        <v>2282.1331513671862</v>
      </c>
      <c r="Y62" s="42">
        <f t="shared" si="127"/>
        <v>2339.1864801513657</v>
      </c>
      <c r="Z62" s="42">
        <f t="shared" si="127"/>
        <v>2397.6661421551494</v>
      </c>
      <c r="AA62" s="42">
        <f t="shared" si="127"/>
        <v>2457.6077957090279</v>
      </c>
      <c r="AB62" s="42">
        <f t="shared" si="127"/>
        <v>2519.0479906017536</v>
      </c>
      <c r="AC62" s="42">
        <f t="shared" si="127"/>
        <v>2582.024190366797</v>
      </c>
      <c r="AD62" s="42">
        <f t="shared" si="127"/>
        <v>2646.5747951259668</v>
      </c>
      <c r="AE62" s="42"/>
      <c r="AF62" s="42"/>
      <c r="AG62" s="42">
        <f t="shared" si="128"/>
        <v>-1266.6874999999995</v>
      </c>
      <c r="AH62" s="42">
        <f t="shared" si="129"/>
        <v>-1234.417187499999</v>
      </c>
      <c r="AI62" s="42">
        <f t="shared" si="130"/>
        <v>-1194.9463671874985</v>
      </c>
      <c r="AJ62" s="42">
        <f t="shared" si="131"/>
        <v>-1147.4556513671857</v>
      </c>
      <c r="AK62" s="42">
        <f t="shared" si="132"/>
        <v>-1091.041230151365</v>
      </c>
      <c r="AL62" s="42">
        <f t="shared" si="133"/>
        <v>-1024.7063671551484</v>
      </c>
      <c r="AM62" s="42">
        <f t="shared" si="134"/>
        <v>-947.35204320902676</v>
      </c>
      <c r="AN62" s="42">
        <f t="shared" si="135"/>
        <v>-857.76666285175224</v>
      </c>
      <c r="AO62" s="42">
        <f t="shared" si="136"/>
        <v>-754.61472984179545</v>
      </c>
      <c r="AP62" s="42">
        <f t="shared" si="137"/>
        <v>-636.424388548465</v>
      </c>
      <c r="AQ62" s="42"/>
      <c r="AR62" s="42">
        <f t="shared" si="138"/>
        <v>84767.499999999985</v>
      </c>
      <c r="AS62" s="42">
        <f t="shared" ref="AS62:BA62" si="147">AR62*$AR$3</f>
        <v>86886.687499999971</v>
      </c>
      <c r="AT62" s="42">
        <f t="shared" si="147"/>
        <v>89058.854687499959</v>
      </c>
      <c r="AU62" s="42">
        <f t="shared" si="147"/>
        <v>91285.326054687452</v>
      </c>
      <c r="AV62" s="42">
        <f t="shared" si="147"/>
        <v>93567.459206054627</v>
      </c>
      <c r="AW62" s="42">
        <f t="shared" si="147"/>
        <v>95906.645686205986</v>
      </c>
      <c r="AX62" s="42">
        <f t="shared" si="147"/>
        <v>98304.311828361126</v>
      </c>
      <c r="AY62" s="42">
        <f t="shared" si="147"/>
        <v>100761.91962407014</v>
      </c>
      <c r="AZ62" s="42">
        <f t="shared" si="147"/>
        <v>103280.96761467188</v>
      </c>
      <c r="BA62" s="42">
        <f t="shared" si="147"/>
        <v>105862.99180503868</v>
      </c>
    </row>
    <row r="63" spans="1:53" ht="17.25" customHeight="1" x14ac:dyDescent="0.25">
      <c r="A63" s="46"/>
      <c r="B63" s="3">
        <f>'HUD Income'!$E$41</f>
        <v>99240</v>
      </c>
      <c r="C63" s="1">
        <v>1.2</v>
      </c>
      <c r="D63" s="3">
        <f>'HUD Income'!$O$41</f>
        <v>2481</v>
      </c>
      <c r="E63" s="3">
        <f t="shared" si="122"/>
        <v>2481</v>
      </c>
      <c r="F63" s="3">
        <f>Rents!$E$24</f>
        <v>775</v>
      </c>
      <c r="G63" s="3">
        <f t="shared" si="123"/>
        <v>-1706</v>
      </c>
      <c r="H63" s="17" t="str">
        <f t="shared" si="124"/>
        <v>N/A</v>
      </c>
      <c r="J63" s="42">
        <f t="shared" si="125"/>
        <v>852.50000000000011</v>
      </c>
      <c r="K63" s="42">
        <f t="shared" ref="K63:S63" si="148">J63*1.1</f>
        <v>937.75000000000023</v>
      </c>
      <c r="L63" s="42">
        <f t="shared" si="148"/>
        <v>1031.5250000000003</v>
      </c>
      <c r="M63" s="42">
        <f t="shared" si="148"/>
        <v>1134.6775000000005</v>
      </c>
      <c r="N63" s="42">
        <f t="shared" si="148"/>
        <v>1248.1452500000007</v>
      </c>
      <c r="O63" s="42">
        <f t="shared" si="148"/>
        <v>1372.9597750000009</v>
      </c>
      <c r="P63" s="42">
        <f t="shared" si="148"/>
        <v>1510.2557525000011</v>
      </c>
      <c r="Q63" s="42">
        <f t="shared" si="148"/>
        <v>1661.2813277500013</v>
      </c>
      <c r="R63" s="42">
        <f t="shared" si="148"/>
        <v>1827.4094605250016</v>
      </c>
      <c r="S63" s="42">
        <f t="shared" si="148"/>
        <v>2010.1504065775018</v>
      </c>
      <c r="T63" s="42"/>
      <c r="U63" s="42">
        <f t="shared" si="127"/>
        <v>2543.0249999999996</v>
      </c>
      <c r="V63" s="42">
        <f t="shared" si="127"/>
        <v>2606.6006249999996</v>
      </c>
      <c r="W63" s="42">
        <f t="shared" si="127"/>
        <v>2671.7656406249994</v>
      </c>
      <c r="X63" s="42">
        <f t="shared" si="127"/>
        <v>2738.5597816406239</v>
      </c>
      <c r="Y63" s="42">
        <f t="shared" si="127"/>
        <v>2807.0237761816388</v>
      </c>
      <c r="Z63" s="42">
        <f t="shared" si="127"/>
        <v>2877.1993705861801</v>
      </c>
      <c r="AA63" s="42">
        <f t="shared" si="127"/>
        <v>2949.1293548508343</v>
      </c>
      <c r="AB63" s="42">
        <f t="shared" si="127"/>
        <v>3022.8575887221045</v>
      </c>
      <c r="AC63" s="42">
        <f t="shared" si="127"/>
        <v>3098.4290284401573</v>
      </c>
      <c r="AD63" s="42">
        <f t="shared" si="127"/>
        <v>3175.889754151161</v>
      </c>
      <c r="AE63" s="42"/>
      <c r="AF63" s="42"/>
      <c r="AG63" s="42">
        <f t="shared" si="128"/>
        <v>-1690.5249999999996</v>
      </c>
      <c r="AH63" s="42">
        <f t="shared" si="129"/>
        <v>-1668.8506249999994</v>
      </c>
      <c r="AI63" s="42">
        <f t="shared" si="130"/>
        <v>-1640.2406406249991</v>
      </c>
      <c r="AJ63" s="42">
        <f t="shared" si="131"/>
        <v>-1603.8822816406234</v>
      </c>
      <c r="AK63" s="42">
        <f t="shared" si="132"/>
        <v>-1558.8785261816381</v>
      </c>
      <c r="AL63" s="42">
        <f t="shared" si="133"/>
        <v>-1504.2395955861791</v>
      </c>
      <c r="AM63" s="42">
        <f t="shared" si="134"/>
        <v>-1438.8736023508332</v>
      </c>
      <c r="AN63" s="42">
        <f t="shared" si="135"/>
        <v>-1361.5762609721032</v>
      </c>
      <c r="AO63" s="42">
        <f t="shared" si="136"/>
        <v>-1271.0195679151557</v>
      </c>
      <c r="AP63" s="42">
        <f t="shared" si="137"/>
        <v>-1165.7393475736592</v>
      </c>
      <c r="AQ63" s="42"/>
      <c r="AR63" s="42">
        <f t="shared" si="138"/>
        <v>101720.99999999999</v>
      </c>
      <c r="AS63" s="42">
        <f t="shared" ref="AS63:BA63" si="149">AR63*$AR$3</f>
        <v>104264.02499999998</v>
      </c>
      <c r="AT63" s="42">
        <f t="shared" si="149"/>
        <v>106870.62562499997</v>
      </c>
      <c r="AU63" s="42">
        <f t="shared" si="149"/>
        <v>109542.39126562496</v>
      </c>
      <c r="AV63" s="42">
        <f t="shared" si="149"/>
        <v>112280.95104726557</v>
      </c>
      <c r="AW63" s="42">
        <f t="shared" si="149"/>
        <v>115087.97482344719</v>
      </c>
      <c r="AX63" s="42">
        <f t="shared" si="149"/>
        <v>117965.17419403336</v>
      </c>
      <c r="AY63" s="42">
        <f t="shared" si="149"/>
        <v>120914.30354888419</v>
      </c>
      <c r="AZ63" s="42">
        <f t="shared" si="149"/>
        <v>123937.16113760628</v>
      </c>
      <c r="BA63" s="42">
        <f t="shared" si="149"/>
        <v>127035.59016604643</v>
      </c>
    </row>
  </sheetData>
  <mergeCells count="10">
    <mergeCell ref="K2:S2"/>
    <mergeCell ref="U2:AC2"/>
    <mergeCell ref="AG2:AO2"/>
    <mergeCell ref="AU2:BD2"/>
    <mergeCell ref="A56:A63"/>
    <mergeCell ref="A6:A13"/>
    <mergeCell ref="A16:A23"/>
    <mergeCell ref="A26:A33"/>
    <mergeCell ref="A36:A43"/>
    <mergeCell ref="A46:A5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123"/>
  <sheetViews>
    <sheetView workbookViewId="0">
      <selection activeCell="B6" sqref="B6:B9"/>
    </sheetView>
  </sheetViews>
  <sheetFormatPr defaultRowHeight="15" x14ac:dyDescent="0.25"/>
  <cols>
    <col min="2" max="2" width="12.42578125" customWidth="1"/>
    <col min="4" max="4" width="17.42578125" customWidth="1"/>
    <col min="5" max="5" width="19.5703125" customWidth="1"/>
    <col min="6" max="6" width="16.42578125" customWidth="1"/>
    <col min="7" max="7" width="16.7109375" customWidth="1"/>
    <col min="8" max="8" width="15" customWidth="1"/>
  </cols>
  <sheetData>
    <row r="2" spans="1:56" ht="18" x14ac:dyDescent="0.25">
      <c r="A2" s="18" t="s">
        <v>84</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x14ac:dyDescent="0.25">
      <c r="AR3">
        <v>1.0249999999999999</v>
      </c>
    </row>
    <row r="4" spans="1:56" ht="17.25" customHeight="1" x14ac:dyDescent="0.25">
      <c r="B4" s="19" t="s">
        <v>60</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f>'HUD Income'!$B$13</f>
        <v>14420</v>
      </c>
      <c r="C6" s="1">
        <v>0.2</v>
      </c>
      <c r="D6" s="3">
        <f>'HUD Income'!$L$17</f>
        <v>540.75</v>
      </c>
      <c r="E6" s="3">
        <f t="shared" ref="E6:E10" si="0">B6*0.3/12</f>
        <v>360.5</v>
      </c>
      <c r="F6" s="3">
        <f>Rents!$E$37</f>
        <v>316</v>
      </c>
      <c r="G6" s="3">
        <f t="shared" ref="G6:G10" si="1">F6-E6</f>
        <v>-44.5</v>
      </c>
      <c r="H6" s="17" t="str">
        <f t="shared" ref="H6:H10" si="2">IF(G6&gt;0,G6,"N/A")</f>
        <v>N/A</v>
      </c>
      <c r="J6" s="42">
        <f>$F6*1.1</f>
        <v>347.6</v>
      </c>
      <c r="K6" s="42">
        <f>J6*1.1</f>
        <v>382.36000000000007</v>
      </c>
      <c r="L6" s="42">
        <f t="shared" ref="L6:S6" si="3">K6*1.1</f>
        <v>420.59600000000012</v>
      </c>
      <c r="M6" s="42">
        <f t="shared" si="3"/>
        <v>462.65560000000016</v>
      </c>
      <c r="N6" s="42">
        <f t="shared" si="3"/>
        <v>508.92116000000021</v>
      </c>
      <c r="O6" s="42">
        <f t="shared" si="3"/>
        <v>559.81327600000031</v>
      </c>
      <c r="P6" s="42">
        <f t="shared" si="3"/>
        <v>615.79460360000041</v>
      </c>
      <c r="Q6" s="42">
        <f t="shared" si="3"/>
        <v>677.37406396000051</v>
      </c>
      <c r="R6" s="42">
        <f t="shared" si="3"/>
        <v>745.11147035600061</v>
      </c>
      <c r="S6" s="42">
        <f t="shared" si="3"/>
        <v>819.62261739160078</v>
      </c>
      <c r="T6" s="42"/>
      <c r="U6" s="42">
        <f>(AR6*$U$4)/12</f>
        <v>369.51249999999999</v>
      </c>
      <c r="V6" s="42">
        <f t="shared" ref="U6:AD10" si="4">(AS6*$U$4)/12</f>
        <v>378.75031249999989</v>
      </c>
      <c r="W6" s="42">
        <f t="shared" si="4"/>
        <v>388.21907031249992</v>
      </c>
      <c r="X6" s="42">
        <f t="shared" si="4"/>
        <v>397.92454707031237</v>
      </c>
      <c r="Y6" s="42">
        <f t="shared" si="4"/>
        <v>407.87266074707009</v>
      </c>
      <c r="Z6" s="42">
        <f t="shared" si="4"/>
        <v>418.0694772657468</v>
      </c>
      <c r="AA6" s="42">
        <f t="shared" si="4"/>
        <v>428.52121419739041</v>
      </c>
      <c r="AB6" s="42">
        <f t="shared" si="4"/>
        <v>439.23424455232515</v>
      </c>
      <c r="AC6" s="42">
        <f t="shared" si="4"/>
        <v>450.21510066613331</v>
      </c>
      <c r="AD6" s="42">
        <f t="shared" si="4"/>
        <v>461.47047818278656</v>
      </c>
      <c r="AE6" s="42"/>
      <c r="AF6" s="42"/>
      <c r="AG6" s="42">
        <f>J6-U6</f>
        <v>-21.912499999999966</v>
      </c>
      <c r="AH6" s="42">
        <f t="shared" ref="AH6:AP10" si="5">K6-V6</f>
        <v>3.6096875000001774</v>
      </c>
      <c r="AI6" s="42">
        <f t="shared" si="5"/>
        <v>32.376929687500194</v>
      </c>
      <c r="AJ6" s="42">
        <f t="shared" si="5"/>
        <v>64.731052929687792</v>
      </c>
      <c r="AK6" s="42">
        <f t="shared" si="5"/>
        <v>101.04849925293013</v>
      </c>
      <c r="AL6" s="42">
        <f t="shared" si="5"/>
        <v>141.74379873425352</v>
      </c>
      <c r="AM6" s="42">
        <f t="shared" si="5"/>
        <v>187.27338940261001</v>
      </c>
      <c r="AN6" s="42">
        <f t="shared" si="5"/>
        <v>238.13981940767536</v>
      </c>
      <c r="AO6" s="42">
        <f t="shared" si="5"/>
        <v>294.8963696898673</v>
      </c>
      <c r="AP6" s="42">
        <f t="shared" si="5"/>
        <v>358.15213920881422</v>
      </c>
      <c r="AQ6" s="42"/>
      <c r="AR6" s="42">
        <f t="shared" ref="AR6:AR10" si="6">B6*$AR$3</f>
        <v>14780.499999999998</v>
      </c>
      <c r="AS6" s="42">
        <f t="shared" ref="AS6:BA6" si="7">AR6*$AR$3</f>
        <v>15150.012499999997</v>
      </c>
      <c r="AT6" s="42">
        <f t="shared" si="7"/>
        <v>15528.762812499996</v>
      </c>
      <c r="AU6" s="42">
        <f t="shared" si="7"/>
        <v>15916.981882812493</v>
      </c>
      <c r="AV6" s="42">
        <f t="shared" si="7"/>
        <v>16314.906429882805</v>
      </c>
      <c r="AW6" s="42">
        <f t="shared" si="7"/>
        <v>16722.779090629872</v>
      </c>
      <c r="AX6" s="42">
        <f t="shared" si="7"/>
        <v>17140.848567895617</v>
      </c>
      <c r="AY6" s="42">
        <f t="shared" si="7"/>
        <v>17569.369782093007</v>
      </c>
      <c r="AZ6" s="42">
        <f t="shared" si="7"/>
        <v>18008.604026645331</v>
      </c>
      <c r="BA6" s="42">
        <f t="shared" si="7"/>
        <v>18458.819127311464</v>
      </c>
    </row>
    <row r="7" spans="1:56" ht="17.25" customHeight="1" x14ac:dyDescent="0.25">
      <c r="A7" s="46"/>
      <c r="B7" s="3">
        <f>'HUD Income'!$B$17</f>
        <v>21630</v>
      </c>
      <c r="C7" s="1">
        <v>0.3</v>
      </c>
      <c r="D7" s="3">
        <f>'HUD Income'!$L$17</f>
        <v>540.75</v>
      </c>
      <c r="E7" s="3">
        <f t="shared" si="0"/>
        <v>540.75</v>
      </c>
      <c r="F7" s="3">
        <f>Rents!$E$37</f>
        <v>316</v>
      </c>
      <c r="G7" s="3">
        <f t="shared" si="1"/>
        <v>-224.75</v>
      </c>
      <c r="H7" s="17" t="str">
        <f t="shared" si="2"/>
        <v>N/A</v>
      </c>
      <c r="I7" s="11"/>
      <c r="J7" s="42">
        <f t="shared" ref="J7:J10" si="8">$F7*1.1</f>
        <v>347.6</v>
      </c>
      <c r="K7" s="42">
        <f t="shared" ref="K7:S10" si="9">J7*1.1</f>
        <v>382.36000000000007</v>
      </c>
      <c r="L7" s="42">
        <f t="shared" si="9"/>
        <v>420.59600000000012</v>
      </c>
      <c r="M7" s="42">
        <f t="shared" si="9"/>
        <v>462.65560000000016</v>
      </c>
      <c r="N7" s="42">
        <f t="shared" si="9"/>
        <v>508.92116000000021</v>
      </c>
      <c r="O7" s="42">
        <f t="shared" si="9"/>
        <v>559.81327600000031</v>
      </c>
      <c r="P7" s="42">
        <f t="shared" si="9"/>
        <v>615.79460360000041</v>
      </c>
      <c r="Q7" s="42">
        <f t="shared" si="9"/>
        <v>677.37406396000051</v>
      </c>
      <c r="R7" s="42">
        <f t="shared" si="9"/>
        <v>745.11147035600061</v>
      </c>
      <c r="S7" s="42">
        <f t="shared" si="9"/>
        <v>819.62261739160078</v>
      </c>
      <c r="T7" s="42"/>
      <c r="U7" s="42">
        <f t="shared" si="4"/>
        <v>554.26874999999984</v>
      </c>
      <c r="V7" s="42">
        <f t="shared" si="4"/>
        <v>568.12546874999987</v>
      </c>
      <c r="W7" s="42">
        <f t="shared" si="4"/>
        <v>582.32860546874974</v>
      </c>
      <c r="X7" s="42">
        <f t="shared" si="4"/>
        <v>596.88682060546853</v>
      </c>
      <c r="Y7" s="42">
        <f t="shared" si="4"/>
        <v>611.80899112060513</v>
      </c>
      <c r="Z7" s="42">
        <f t="shared" si="4"/>
        <v>627.10421589862028</v>
      </c>
      <c r="AA7" s="42">
        <f t="shared" si="4"/>
        <v>642.7818212960857</v>
      </c>
      <c r="AB7" s="42">
        <f t="shared" si="4"/>
        <v>658.85136682848781</v>
      </c>
      <c r="AC7" s="42">
        <f t="shared" si="4"/>
        <v>675.32265099919994</v>
      </c>
      <c r="AD7" s="42">
        <f t="shared" si="4"/>
        <v>692.20571727417985</v>
      </c>
      <c r="AE7" s="42"/>
      <c r="AF7" s="42"/>
      <c r="AG7" s="42">
        <f t="shared" ref="AG7:AG10" si="10">J7-U7</f>
        <v>-206.66874999999982</v>
      </c>
      <c r="AH7" s="42">
        <f t="shared" si="5"/>
        <v>-185.7654687499998</v>
      </c>
      <c r="AI7" s="42">
        <f t="shared" si="5"/>
        <v>-161.73260546874963</v>
      </c>
      <c r="AJ7" s="42">
        <f t="shared" si="5"/>
        <v>-134.23122060546837</v>
      </c>
      <c r="AK7" s="42">
        <f t="shared" si="5"/>
        <v>-102.88783112060491</v>
      </c>
      <c r="AL7" s="42">
        <f t="shared" si="5"/>
        <v>-67.290939898619968</v>
      </c>
      <c r="AM7" s="42">
        <f t="shared" si="5"/>
        <v>-26.987217696085281</v>
      </c>
      <c r="AN7" s="42">
        <f t="shared" si="5"/>
        <v>18.5226971315127</v>
      </c>
      <c r="AO7" s="42">
        <f t="shared" si="5"/>
        <v>69.788819356800673</v>
      </c>
      <c r="AP7" s="42">
        <f t="shared" si="5"/>
        <v>127.41690011742094</v>
      </c>
      <c r="AQ7" s="42"/>
      <c r="AR7" s="42">
        <f t="shared" si="6"/>
        <v>22170.749999999996</v>
      </c>
      <c r="AS7" s="42">
        <f t="shared" ref="AS7:BA10" si="11">AR7*$AR$3</f>
        <v>22725.018749999996</v>
      </c>
      <c r="AT7" s="42">
        <f t="shared" si="11"/>
        <v>23293.144218749992</v>
      </c>
      <c r="AU7" s="42">
        <f t="shared" si="11"/>
        <v>23875.472824218741</v>
      </c>
      <c r="AV7" s="42">
        <f t="shared" si="11"/>
        <v>24472.359644824206</v>
      </c>
      <c r="AW7" s="42">
        <f t="shared" si="11"/>
        <v>25084.16863594481</v>
      </c>
      <c r="AX7" s="42">
        <f t="shared" si="11"/>
        <v>25711.272851843427</v>
      </c>
      <c r="AY7" s="42">
        <f t="shared" si="11"/>
        <v>26354.054673139512</v>
      </c>
      <c r="AZ7" s="42">
        <f t="shared" si="11"/>
        <v>27012.906039967998</v>
      </c>
      <c r="BA7" s="42">
        <f t="shared" si="11"/>
        <v>27688.228690967197</v>
      </c>
    </row>
    <row r="8" spans="1:56" ht="17.25" customHeight="1" x14ac:dyDescent="0.25">
      <c r="A8" s="46"/>
      <c r="B8" s="3">
        <f>'HUD Income'!$B$21</f>
        <v>28840</v>
      </c>
      <c r="C8" s="1">
        <v>0.4</v>
      </c>
      <c r="D8" s="3">
        <f>'HUD Income'!$L$21</f>
        <v>721</v>
      </c>
      <c r="E8" s="3">
        <f t="shared" si="0"/>
        <v>721</v>
      </c>
      <c r="F8" s="3">
        <f>Rents!$E$34</f>
        <v>658</v>
      </c>
      <c r="G8" s="3">
        <f t="shared" si="1"/>
        <v>-63</v>
      </c>
      <c r="H8" s="17" t="str">
        <f t="shared" si="2"/>
        <v>N/A</v>
      </c>
      <c r="I8" s="11"/>
      <c r="J8" s="42">
        <f t="shared" si="8"/>
        <v>723.80000000000007</v>
      </c>
      <c r="K8" s="42">
        <f t="shared" si="9"/>
        <v>796.18000000000018</v>
      </c>
      <c r="L8" s="42">
        <f t="shared" si="9"/>
        <v>875.79800000000023</v>
      </c>
      <c r="M8" s="42">
        <f t="shared" si="9"/>
        <v>963.37780000000032</v>
      </c>
      <c r="N8" s="42">
        <f t="shared" si="9"/>
        <v>1059.7155800000005</v>
      </c>
      <c r="O8" s="42">
        <f t="shared" si="9"/>
        <v>1165.6871380000007</v>
      </c>
      <c r="P8" s="42">
        <f t="shared" si="9"/>
        <v>1282.2558518000008</v>
      </c>
      <c r="Q8" s="42">
        <f t="shared" si="9"/>
        <v>1410.481436980001</v>
      </c>
      <c r="R8" s="42">
        <f t="shared" si="9"/>
        <v>1551.5295806780014</v>
      </c>
      <c r="S8" s="42">
        <f t="shared" si="9"/>
        <v>1706.6825387458016</v>
      </c>
      <c r="T8" s="42"/>
      <c r="U8" s="42">
        <f t="shared" si="4"/>
        <v>739.02499999999998</v>
      </c>
      <c r="V8" s="42">
        <f t="shared" si="4"/>
        <v>757.50062499999979</v>
      </c>
      <c r="W8" s="42">
        <f t="shared" si="4"/>
        <v>776.43814062499985</v>
      </c>
      <c r="X8" s="42">
        <f t="shared" si="4"/>
        <v>795.84909414062474</v>
      </c>
      <c r="Y8" s="42">
        <f t="shared" si="4"/>
        <v>815.74532149414017</v>
      </c>
      <c r="Z8" s="42">
        <f t="shared" si="4"/>
        <v>836.1389545314936</v>
      </c>
      <c r="AA8" s="42">
        <f t="shared" si="4"/>
        <v>857.04242839478081</v>
      </c>
      <c r="AB8" s="42">
        <f t="shared" si="4"/>
        <v>878.4684891046503</v>
      </c>
      <c r="AC8" s="42">
        <f t="shared" si="4"/>
        <v>900.43020133226662</v>
      </c>
      <c r="AD8" s="42">
        <f t="shared" si="4"/>
        <v>922.94095636557313</v>
      </c>
      <c r="AE8" s="42"/>
      <c r="AF8" s="42"/>
      <c r="AG8" s="42">
        <f t="shared" si="10"/>
        <v>-15.224999999999909</v>
      </c>
      <c r="AH8" s="42">
        <f t="shared" si="5"/>
        <v>38.679375000000391</v>
      </c>
      <c r="AI8" s="42">
        <f t="shared" si="5"/>
        <v>99.359859375000383</v>
      </c>
      <c r="AJ8" s="42">
        <f t="shared" si="5"/>
        <v>167.52870585937558</v>
      </c>
      <c r="AK8" s="42">
        <f t="shared" si="5"/>
        <v>243.97025850586033</v>
      </c>
      <c r="AL8" s="42">
        <f t="shared" si="5"/>
        <v>329.54818346850709</v>
      </c>
      <c r="AM8" s="42">
        <f t="shared" si="5"/>
        <v>425.21342340521994</v>
      </c>
      <c r="AN8" s="42">
        <f t="shared" si="5"/>
        <v>532.01294787535073</v>
      </c>
      <c r="AO8" s="42">
        <f t="shared" si="5"/>
        <v>651.09937934573475</v>
      </c>
      <c r="AP8" s="42">
        <f t="shared" si="5"/>
        <v>783.74158238022846</v>
      </c>
      <c r="AQ8" s="42"/>
      <c r="AR8" s="42">
        <f t="shared" si="6"/>
        <v>29560.999999999996</v>
      </c>
      <c r="AS8" s="42">
        <f t="shared" si="11"/>
        <v>30300.024999999994</v>
      </c>
      <c r="AT8" s="42">
        <f t="shared" si="11"/>
        <v>31057.525624999991</v>
      </c>
      <c r="AU8" s="42">
        <f t="shared" si="11"/>
        <v>31833.963765624987</v>
      </c>
      <c r="AV8" s="42">
        <f t="shared" si="11"/>
        <v>32629.81285976561</v>
      </c>
      <c r="AW8" s="42">
        <f t="shared" si="11"/>
        <v>33445.558181259745</v>
      </c>
      <c r="AX8" s="42">
        <f t="shared" si="11"/>
        <v>34281.697135791233</v>
      </c>
      <c r="AY8" s="42">
        <f t="shared" si="11"/>
        <v>35138.739564186013</v>
      </c>
      <c r="AZ8" s="42">
        <f t="shared" si="11"/>
        <v>36017.208053290662</v>
      </c>
      <c r="BA8" s="42">
        <f t="shared" si="11"/>
        <v>36917.638254622929</v>
      </c>
    </row>
    <row r="9" spans="1:56" ht="17.25" customHeight="1" x14ac:dyDescent="0.25">
      <c r="A9" s="46"/>
      <c r="B9" s="3">
        <f>'HUD Income'!$B$25</f>
        <v>36050</v>
      </c>
      <c r="C9" s="1">
        <v>0.5</v>
      </c>
      <c r="D9" s="3">
        <f>'HUD Income'!$L$25</f>
        <v>901.25</v>
      </c>
      <c r="E9" s="3">
        <f t="shared" si="0"/>
        <v>901.25</v>
      </c>
      <c r="F9" s="3">
        <f>Rents!$E$34</f>
        <v>658</v>
      </c>
      <c r="G9" s="3">
        <f t="shared" si="1"/>
        <v>-243.25</v>
      </c>
      <c r="H9" s="17" t="str">
        <f t="shared" si="2"/>
        <v>N/A</v>
      </c>
      <c r="I9" s="11"/>
      <c r="J9" s="42">
        <f t="shared" si="8"/>
        <v>723.80000000000007</v>
      </c>
      <c r="K9" s="42">
        <f t="shared" si="9"/>
        <v>796.18000000000018</v>
      </c>
      <c r="L9" s="42">
        <f t="shared" si="9"/>
        <v>875.79800000000023</v>
      </c>
      <c r="M9" s="42">
        <f t="shared" si="9"/>
        <v>963.37780000000032</v>
      </c>
      <c r="N9" s="42">
        <f t="shared" si="9"/>
        <v>1059.7155800000005</v>
      </c>
      <c r="O9" s="42">
        <f t="shared" si="9"/>
        <v>1165.6871380000007</v>
      </c>
      <c r="P9" s="42">
        <f t="shared" si="9"/>
        <v>1282.2558518000008</v>
      </c>
      <c r="Q9" s="42">
        <f t="shared" si="9"/>
        <v>1410.481436980001</v>
      </c>
      <c r="R9" s="42">
        <f t="shared" si="9"/>
        <v>1551.5295806780014</v>
      </c>
      <c r="S9" s="42">
        <f t="shared" si="9"/>
        <v>1706.6825387458016</v>
      </c>
      <c r="T9" s="42"/>
      <c r="U9" s="42">
        <f t="shared" si="4"/>
        <v>923.78125</v>
      </c>
      <c r="V9" s="42">
        <f t="shared" si="4"/>
        <v>946.87578124999993</v>
      </c>
      <c r="W9" s="42">
        <f t="shared" si="4"/>
        <v>970.54767578124984</v>
      </c>
      <c r="X9" s="42">
        <f t="shared" si="4"/>
        <v>994.81136767578107</v>
      </c>
      <c r="Y9" s="42">
        <f t="shared" si="4"/>
        <v>1019.6816518676754</v>
      </c>
      <c r="Z9" s="42">
        <f t="shared" si="4"/>
        <v>1045.1736931643673</v>
      </c>
      <c r="AA9" s="42">
        <f t="shared" si="4"/>
        <v>1071.3030354934763</v>
      </c>
      <c r="AB9" s="42">
        <f t="shared" si="4"/>
        <v>1098.0856113808131</v>
      </c>
      <c r="AC9" s="42">
        <f t="shared" si="4"/>
        <v>1125.5377516653334</v>
      </c>
      <c r="AD9" s="42">
        <f t="shared" si="4"/>
        <v>1153.6761954569668</v>
      </c>
      <c r="AE9" s="42"/>
      <c r="AF9" s="42"/>
      <c r="AG9" s="42">
        <f t="shared" si="10"/>
        <v>-199.98124999999993</v>
      </c>
      <c r="AH9" s="42">
        <f t="shared" si="5"/>
        <v>-150.69578124999975</v>
      </c>
      <c r="AI9" s="42">
        <f t="shared" si="5"/>
        <v>-94.749675781249607</v>
      </c>
      <c r="AJ9" s="42">
        <f t="shared" si="5"/>
        <v>-31.433567675780751</v>
      </c>
      <c r="AK9" s="42">
        <f t="shared" si="5"/>
        <v>40.033928132325059</v>
      </c>
      <c r="AL9" s="42">
        <f t="shared" si="5"/>
        <v>120.51344483563344</v>
      </c>
      <c r="AM9" s="42">
        <f t="shared" si="5"/>
        <v>210.95281630652448</v>
      </c>
      <c r="AN9" s="42">
        <f t="shared" si="5"/>
        <v>312.3958255991879</v>
      </c>
      <c r="AO9" s="42">
        <f t="shared" si="5"/>
        <v>425.99182901266795</v>
      </c>
      <c r="AP9" s="42">
        <f t="shared" si="5"/>
        <v>553.00634328883484</v>
      </c>
      <c r="AQ9" s="42"/>
      <c r="AR9" s="42">
        <f t="shared" si="6"/>
        <v>36951.25</v>
      </c>
      <c r="AS9" s="42">
        <f t="shared" si="11"/>
        <v>37875.03125</v>
      </c>
      <c r="AT9" s="42">
        <f t="shared" si="11"/>
        <v>38821.907031249997</v>
      </c>
      <c r="AU9" s="42">
        <f t="shared" si="11"/>
        <v>39792.45470703124</v>
      </c>
      <c r="AV9" s="42">
        <f t="shared" si="11"/>
        <v>40787.266074707019</v>
      </c>
      <c r="AW9" s="42">
        <f t="shared" si="11"/>
        <v>41806.94772657469</v>
      </c>
      <c r="AX9" s="42">
        <f t="shared" si="11"/>
        <v>42852.121419739051</v>
      </c>
      <c r="AY9" s="42">
        <f t="shared" si="11"/>
        <v>43923.424455232525</v>
      </c>
      <c r="AZ9" s="42">
        <f t="shared" si="11"/>
        <v>45021.510066613337</v>
      </c>
      <c r="BA9" s="42">
        <f t="shared" si="11"/>
        <v>46147.047818278668</v>
      </c>
    </row>
    <row r="10" spans="1:56" ht="17.25" customHeight="1" x14ac:dyDescent="0.25">
      <c r="A10" s="46"/>
      <c r="B10" s="3">
        <f>'HUD Income'!$B$29</f>
        <v>43260</v>
      </c>
      <c r="C10" s="1">
        <v>0.6</v>
      </c>
      <c r="D10" s="3">
        <f>'HUD Income'!$L$29</f>
        <v>1081.5</v>
      </c>
      <c r="E10" s="3">
        <f t="shared" si="0"/>
        <v>1081.5</v>
      </c>
      <c r="F10" s="3">
        <f>Rents!$E$34</f>
        <v>658</v>
      </c>
      <c r="G10" s="3">
        <f t="shared" si="1"/>
        <v>-423.5</v>
      </c>
      <c r="H10" s="17" t="str">
        <f t="shared" si="2"/>
        <v>N/A</v>
      </c>
      <c r="I10" s="11"/>
      <c r="J10" s="42">
        <f t="shared" si="8"/>
        <v>723.80000000000007</v>
      </c>
      <c r="K10" s="42">
        <f t="shared" si="9"/>
        <v>796.18000000000018</v>
      </c>
      <c r="L10" s="42">
        <f t="shared" si="9"/>
        <v>875.79800000000023</v>
      </c>
      <c r="M10" s="42">
        <f t="shared" si="9"/>
        <v>963.37780000000032</v>
      </c>
      <c r="N10" s="42">
        <f t="shared" si="9"/>
        <v>1059.7155800000005</v>
      </c>
      <c r="O10" s="42">
        <f t="shared" si="9"/>
        <v>1165.6871380000007</v>
      </c>
      <c r="P10" s="42">
        <f t="shared" si="9"/>
        <v>1282.2558518000008</v>
      </c>
      <c r="Q10" s="42">
        <f t="shared" si="9"/>
        <v>1410.481436980001</v>
      </c>
      <c r="R10" s="42">
        <f t="shared" si="9"/>
        <v>1551.5295806780014</v>
      </c>
      <c r="S10" s="42">
        <f t="shared" si="9"/>
        <v>1706.6825387458016</v>
      </c>
      <c r="T10" s="42"/>
      <c r="U10" s="42">
        <f t="shared" si="4"/>
        <v>1108.5374999999997</v>
      </c>
      <c r="V10" s="42">
        <f t="shared" si="4"/>
        <v>1136.2509374999997</v>
      </c>
      <c r="W10" s="42">
        <f t="shared" si="4"/>
        <v>1164.6572109374995</v>
      </c>
      <c r="X10" s="42">
        <f t="shared" si="4"/>
        <v>1193.7736412109371</v>
      </c>
      <c r="Y10" s="42">
        <f t="shared" si="4"/>
        <v>1223.6179822412103</v>
      </c>
      <c r="Z10" s="42">
        <f t="shared" si="4"/>
        <v>1254.2084317972406</v>
      </c>
      <c r="AA10" s="42">
        <f t="shared" si="4"/>
        <v>1285.5636425921714</v>
      </c>
      <c r="AB10" s="42">
        <f t="shared" si="4"/>
        <v>1317.7027336569756</v>
      </c>
      <c r="AC10" s="42">
        <f t="shared" si="4"/>
        <v>1350.6453019983999</v>
      </c>
      <c r="AD10" s="42">
        <f t="shared" si="4"/>
        <v>1384.4114345483597</v>
      </c>
      <c r="AE10" s="42"/>
      <c r="AF10" s="42"/>
      <c r="AG10" s="42">
        <f t="shared" si="10"/>
        <v>-384.73749999999961</v>
      </c>
      <c r="AH10" s="42">
        <f t="shared" si="5"/>
        <v>-340.07093749999956</v>
      </c>
      <c r="AI10" s="42">
        <f t="shared" si="5"/>
        <v>-288.85921093749926</v>
      </c>
      <c r="AJ10" s="42">
        <f t="shared" si="5"/>
        <v>-230.39584121093674</v>
      </c>
      <c r="AK10" s="42">
        <f t="shared" si="5"/>
        <v>-163.90240224120976</v>
      </c>
      <c r="AL10" s="42">
        <f t="shared" si="5"/>
        <v>-88.521293797239878</v>
      </c>
      <c r="AM10" s="42">
        <f t="shared" si="5"/>
        <v>-3.3077907921706355</v>
      </c>
      <c r="AN10" s="42">
        <f t="shared" si="5"/>
        <v>92.778703323025411</v>
      </c>
      <c r="AO10" s="42">
        <f t="shared" si="5"/>
        <v>200.88427867960149</v>
      </c>
      <c r="AP10" s="42">
        <f t="shared" si="5"/>
        <v>322.2711041974419</v>
      </c>
      <c r="AQ10" s="42"/>
      <c r="AR10" s="42">
        <f t="shared" si="6"/>
        <v>44341.499999999993</v>
      </c>
      <c r="AS10" s="42">
        <f t="shared" si="11"/>
        <v>45450.037499999991</v>
      </c>
      <c r="AT10" s="42">
        <f t="shared" si="11"/>
        <v>46586.288437499985</v>
      </c>
      <c r="AU10" s="42">
        <f t="shared" si="11"/>
        <v>47750.945648437482</v>
      </c>
      <c r="AV10" s="42">
        <f t="shared" si="11"/>
        <v>48944.719289648412</v>
      </c>
      <c r="AW10" s="42">
        <f t="shared" si="11"/>
        <v>50168.337271889621</v>
      </c>
      <c r="AX10" s="42">
        <f t="shared" si="11"/>
        <v>51422.545703686854</v>
      </c>
      <c r="AY10" s="42">
        <f t="shared" si="11"/>
        <v>52708.109346279023</v>
      </c>
      <c r="AZ10" s="42">
        <f t="shared" si="11"/>
        <v>54025.812079935997</v>
      </c>
      <c r="BA10" s="42">
        <f t="shared" si="11"/>
        <v>55376.457381934393</v>
      </c>
    </row>
    <row r="11" spans="1:56" ht="17.25" customHeight="1" x14ac:dyDescent="0.25">
      <c r="A11" s="46"/>
      <c r="B11" s="3"/>
      <c r="C11" s="1"/>
      <c r="D11" s="3"/>
      <c r="E11" s="3"/>
      <c r="F11" s="3"/>
      <c r="G11" s="3"/>
      <c r="H11" s="17"/>
      <c r="I11" s="11"/>
    </row>
    <row r="12" spans="1:56" ht="17.25" customHeight="1" x14ac:dyDescent="0.25">
      <c r="A12" s="46"/>
      <c r="B12" s="3"/>
      <c r="C12" s="1"/>
      <c r="D12" s="3"/>
      <c r="E12" s="3"/>
      <c r="F12" s="3"/>
      <c r="G12" s="3"/>
      <c r="H12" s="17"/>
      <c r="I12" s="11"/>
    </row>
    <row r="13" spans="1:56" ht="17.25" customHeight="1" x14ac:dyDescent="0.25">
      <c r="A13" s="46"/>
      <c r="B13" s="3"/>
      <c r="C13" s="1"/>
      <c r="D13" s="3"/>
      <c r="E13" s="3"/>
      <c r="F13" s="3"/>
      <c r="G13" s="3"/>
      <c r="H13" s="17"/>
    </row>
    <row r="14" spans="1:56" ht="17.25" customHeight="1" x14ac:dyDescent="0.25">
      <c r="B14" s="19" t="s">
        <v>60</v>
      </c>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f>'HUD Income'!$C$13</f>
        <v>16480</v>
      </c>
      <c r="C16" s="1">
        <v>0.2</v>
      </c>
      <c r="D16" s="3">
        <f>'HUD Income'!$M$17</f>
        <v>617.5</v>
      </c>
      <c r="E16" s="3">
        <f t="shared" ref="E16:E20" si="12">B16*0.3/12</f>
        <v>412</v>
      </c>
      <c r="F16" s="3">
        <f>Rents!$E$37</f>
        <v>316</v>
      </c>
      <c r="G16" s="3">
        <f t="shared" ref="G16:G20" si="13">F16-E16</f>
        <v>-96</v>
      </c>
      <c r="H16" s="17" t="str">
        <f t="shared" ref="H16:H20" si="14">IF(G16&gt;0,G16,"N/A")</f>
        <v>N/A</v>
      </c>
      <c r="J16" s="42">
        <f>$F16*1.1</f>
        <v>347.6</v>
      </c>
      <c r="K16" s="42">
        <f>J16*1.1</f>
        <v>382.36000000000007</v>
      </c>
      <c r="L16" s="42">
        <f t="shared" ref="L16:S16" si="15">K16*1.1</f>
        <v>420.59600000000012</v>
      </c>
      <c r="M16" s="42">
        <f t="shared" si="15"/>
        <v>462.65560000000016</v>
      </c>
      <c r="N16" s="42">
        <f t="shared" si="15"/>
        <v>508.92116000000021</v>
      </c>
      <c r="O16" s="42">
        <f t="shared" si="15"/>
        <v>559.81327600000031</v>
      </c>
      <c r="P16" s="42">
        <f t="shared" si="15"/>
        <v>615.79460360000041</v>
      </c>
      <c r="Q16" s="42">
        <f t="shared" si="15"/>
        <v>677.37406396000051</v>
      </c>
      <c r="R16" s="42">
        <f t="shared" si="15"/>
        <v>745.11147035600061</v>
      </c>
      <c r="S16" s="42">
        <f t="shared" si="15"/>
        <v>819.62261739160078</v>
      </c>
      <c r="T16" s="42"/>
      <c r="U16" s="42">
        <f t="shared" ref="U16:AD20" si="16">(AR16*$U$4)/12</f>
        <v>422.29999999999995</v>
      </c>
      <c r="V16" s="42">
        <f t="shared" si="16"/>
        <v>432.85750000000002</v>
      </c>
      <c r="W16" s="42">
        <f t="shared" si="16"/>
        <v>443.6789374999999</v>
      </c>
      <c r="X16" s="42">
        <f t="shared" si="16"/>
        <v>454.77091093749982</v>
      </c>
      <c r="Y16" s="42">
        <f t="shared" si="16"/>
        <v>466.14018371093738</v>
      </c>
      <c r="Z16" s="42">
        <f t="shared" si="16"/>
        <v>477.79368830371072</v>
      </c>
      <c r="AA16" s="42">
        <f t="shared" si="16"/>
        <v>489.73853051130345</v>
      </c>
      <c r="AB16" s="42">
        <f t="shared" si="16"/>
        <v>501.98199377408599</v>
      </c>
      <c r="AC16" s="42">
        <f t="shared" si="16"/>
        <v>514.53154361843804</v>
      </c>
      <c r="AD16" s="42">
        <f t="shared" si="16"/>
        <v>527.39483220889895</v>
      </c>
      <c r="AE16" s="42"/>
      <c r="AF16" s="42"/>
      <c r="AG16" s="42">
        <f>J16-U16</f>
        <v>-74.699999999999932</v>
      </c>
      <c r="AH16" s="42">
        <f t="shared" ref="AH16:AH20" si="17">K16-V16</f>
        <v>-50.497499999999945</v>
      </c>
      <c r="AI16" s="42">
        <f t="shared" ref="AI16:AI20" si="18">L16-W16</f>
        <v>-23.082937499999787</v>
      </c>
      <c r="AJ16" s="42">
        <f t="shared" ref="AJ16:AJ20" si="19">M16-X16</f>
        <v>7.8846890625003425</v>
      </c>
      <c r="AK16" s="42">
        <f t="shared" ref="AK16:AK20" si="20">N16-Y16</f>
        <v>42.780976289062835</v>
      </c>
      <c r="AL16" s="42">
        <f t="shared" ref="AL16:AL20" si="21">O16-Z16</f>
        <v>82.019587696289591</v>
      </c>
      <c r="AM16" s="42">
        <f t="shared" ref="AM16:AM20" si="22">P16-AA16</f>
        <v>126.05607308869696</v>
      </c>
      <c r="AN16" s="42">
        <f t="shared" ref="AN16:AN20" si="23">Q16-AB16</f>
        <v>175.39207018591452</v>
      </c>
      <c r="AO16" s="42">
        <f t="shared" ref="AO16:AO20" si="24">R16-AC16</f>
        <v>230.57992673756257</v>
      </c>
      <c r="AP16" s="42">
        <f t="shared" ref="AP16:AP20" si="25">S16-AD16</f>
        <v>292.22778518270184</v>
      </c>
      <c r="AQ16" s="42"/>
      <c r="AR16" s="42">
        <f>B16*$AR$3</f>
        <v>16892</v>
      </c>
      <c r="AS16" s="42">
        <f t="shared" ref="AS16:BA16" si="26">AR16*$AR$3</f>
        <v>17314.3</v>
      </c>
      <c r="AT16" s="42">
        <f t="shared" si="26"/>
        <v>17747.157499999998</v>
      </c>
      <c r="AU16" s="42">
        <f t="shared" si="26"/>
        <v>18190.836437499995</v>
      </c>
      <c r="AV16" s="42">
        <f t="shared" si="26"/>
        <v>18645.607348437494</v>
      </c>
      <c r="AW16" s="42">
        <f t="shared" si="26"/>
        <v>19111.747532148431</v>
      </c>
      <c r="AX16" s="42">
        <f t="shared" si="26"/>
        <v>19589.541220452138</v>
      </c>
      <c r="AY16" s="42">
        <f t="shared" si="26"/>
        <v>20079.27975096344</v>
      </c>
      <c r="AZ16" s="42">
        <f t="shared" si="26"/>
        <v>20581.261744737523</v>
      </c>
      <c r="BA16" s="42">
        <f t="shared" si="26"/>
        <v>21095.793288355959</v>
      </c>
    </row>
    <row r="17" spans="1:53" ht="17.25" customHeight="1" x14ac:dyDescent="0.25">
      <c r="A17" s="46"/>
      <c r="B17" s="3">
        <f>'HUD Income'!$C$17</f>
        <v>24700</v>
      </c>
      <c r="C17" s="1">
        <v>0.3</v>
      </c>
      <c r="D17" s="3">
        <f>'HUD Income'!$M$17</f>
        <v>617.5</v>
      </c>
      <c r="E17" s="3">
        <f t="shared" si="12"/>
        <v>617.5</v>
      </c>
      <c r="F17" s="3">
        <f>Rents!$E$37</f>
        <v>316</v>
      </c>
      <c r="G17" s="3">
        <f t="shared" si="13"/>
        <v>-301.5</v>
      </c>
      <c r="H17" s="17" t="str">
        <f t="shared" si="14"/>
        <v>N/A</v>
      </c>
      <c r="J17" s="42">
        <f t="shared" ref="J17:J20" si="27">$F17*1.1</f>
        <v>347.6</v>
      </c>
      <c r="K17" s="42">
        <f t="shared" ref="K17:S17" si="28">J17*1.1</f>
        <v>382.36000000000007</v>
      </c>
      <c r="L17" s="42">
        <f t="shared" si="28"/>
        <v>420.59600000000012</v>
      </c>
      <c r="M17" s="42">
        <f t="shared" si="28"/>
        <v>462.65560000000016</v>
      </c>
      <c r="N17" s="42">
        <f t="shared" si="28"/>
        <v>508.92116000000021</v>
      </c>
      <c r="O17" s="42">
        <f t="shared" si="28"/>
        <v>559.81327600000031</v>
      </c>
      <c r="P17" s="42">
        <f t="shared" si="28"/>
        <v>615.79460360000041</v>
      </c>
      <c r="Q17" s="42">
        <f t="shared" si="28"/>
        <v>677.37406396000051</v>
      </c>
      <c r="R17" s="42">
        <f t="shared" si="28"/>
        <v>745.11147035600061</v>
      </c>
      <c r="S17" s="42">
        <f t="shared" si="28"/>
        <v>819.62261739160078</v>
      </c>
      <c r="T17" s="42"/>
      <c r="U17" s="42">
        <f t="shared" si="16"/>
        <v>632.93749999999989</v>
      </c>
      <c r="V17" s="42">
        <f t="shared" si="16"/>
        <v>648.76093749999984</v>
      </c>
      <c r="W17" s="42">
        <f t="shared" si="16"/>
        <v>664.97996093749975</v>
      </c>
      <c r="X17" s="42">
        <f t="shared" si="16"/>
        <v>681.60445996093722</v>
      </c>
      <c r="Y17" s="42">
        <f t="shared" si="16"/>
        <v>698.6445714599605</v>
      </c>
      <c r="Z17" s="42">
        <f t="shared" si="16"/>
        <v>716.11068574645958</v>
      </c>
      <c r="AA17" s="42">
        <f t="shared" si="16"/>
        <v>734.0134528901209</v>
      </c>
      <c r="AB17" s="42">
        <f t="shared" si="16"/>
        <v>752.36378921237383</v>
      </c>
      <c r="AC17" s="42">
        <f t="shared" si="16"/>
        <v>771.17288394268314</v>
      </c>
      <c r="AD17" s="42">
        <f t="shared" si="16"/>
        <v>790.45220604125007</v>
      </c>
      <c r="AE17" s="42"/>
      <c r="AF17" s="42"/>
      <c r="AG17" s="42">
        <f t="shared" ref="AG17:AG20" si="29">J17-U17</f>
        <v>-285.33749999999986</v>
      </c>
      <c r="AH17" s="42">
        <f t="shared" si="17"/>
        <v>-266.40093749999977</v>
      </c>
      <c r="AI17" s="42">
        <f t="shared" si="18"/>
        <v>-244.38396093749964</v>
      </c>
      <c r="AJ17" s="42">
        <f t="shared" si="19"/>
        <v>-218.94885996093706</v>
      </c>
      <c r="AK17" s="42">
        <f t="shared" si="20"/>
        <v>-189.72341145996029</v>
      </c>
      <c r="AL17" s="42">
        <f t="shared" si="21"/>
        <v>-156.29740974645927</v>
      </c>
      <c r="AM17" s="42">
        <f t="shared" si="22"/>
        <v>-118.21884929012049</v>
      </c>
      <c r="AN17" s="42">
        <f t="shared" si="23"/>
        <v>-74.989725252373319</v>
      </c>
      <c r="AO17" s="42">
        <f t="shared" si="24"/>
        <v>-26.061413586682534</v>
      </c>
      <c r="AP17" s="42">
        <f t="shared" si="25"/>
        <v>29.170411350350719</v>
      </c>
      <c r="AQ17" s="42"/>
      <c r="AR17" s="42">
        <f>B17*$AR$3</f>
        <v>25317.499999999996</v>
      </c>
      <c r="AS17" s="42">
        <f t="shared" ref="AS17:BA17" si="30">AR17*$AR$3</f>
        <v>25950.437499999993</v>
      </c>
      <c r="AT17" s="42">
        <f t="shared" si="30"/>
        <v>26599.198437499992</v>
      </c>
      <c r="AU17" s="42">
        <f t="shared" si="30"/>
        <v>27264.178398437489</v>
      </c>
      <c r="AV17" s="42">
        <f t="shared" si="30"/>
        <v>27945.782858398423</v>
      </c>
      <c r="AW17" s="42">
        <f t="shared" si="30"/>
        <v>28644.42742985838</v>
      </c>
      <c r="AX17" s="42">
        <f t="shared" si="30"/>
        <v>29360.538115604839</v>
      </c>
      <c r="AY17" s="42">
        <f t="shared" si="30"/>
        <v>30094.551568494957</v>
      </c>
      <c r="AZ17" s="42">
        <f t="shared" si="30"/>
        <v>30846.915357707327</v>
      </c>
      <c r="BA17" s="42">
        <f t="shared" si="30"/>
        <v>31618.088241650006</v>
      </c>
    </row>
    <row r="18" spans="1:53" ht="17.25" customHeight="1" x14ac:dyDescent="0.25">
      <c r="A18" s="46"/>
      <c r="B18" s="3">
        <f>'HUD Income'!$C$21</f>
        <v>32960</v>
      </c>
      <c r="C18" s="1">
        <v>0.4</v>
      </c>
      <c r="D18" s="3">
        <f>'HUD Income'!$M$21</f>
        <v>824</v>
      </c>
      <c r="E18" s="3">
        <f t="shared" si="12"/>
        <v>824</v>
      </c>
      <c r="F18" s="3">
        <f>Rents!$E$34</f>
        <v>658</v>
      </c>
      <c r="G18" s="3">
        <f t="shared" si="13"/>
        <v>-166</v>
      </c>
      <c r="H18" s="17" t="str">
        <f t="shared" si="14"/>
        <v>N/A</v>
      </c>
      <c r="J18" s="42">
        <f t="shared" si="27"/>
        <v>723.80000000000007</v>
      </c>
      <c r="K18" s="42">
        <f t="shared" ref="K18:S18" si="31">J18*1.1</f>
        <v>796.18000000000018</v>
      </c>
      <c r="L18" s="42">
        <f t="shared" si="31"/>
        <v>875.79800000000023</v>
      </c>
      <c r="M18" s="42">
        <f t="shared" si="31"/>
        <v>963.37780000000032</v>
      </c>
      <c r="N18" s="42">
        <f t="shared" si="31"/>
        <v>1059.7155800000005</v>
      </c>
      <c r="O18" s="42">
        <f t="shared" si="31"/>
        <v>1165.6871380000007</v>
      </c>
      <c r="P18" s="42">
        <f t="shared" si="31"/>
        <v>1282.2558518000008</v>
      </c>
      <c r="Q18" s="42">
        <f t="shared" si="31"/>
        <v>1410.481436980001</v>
      </c>
      <c r="R18" s="42">
        <f t="shared" si="31"/>
        <v>1551.5295806780014</v>
      </c>
      <c r="S18" s="42">
        <f t="shared" si="31"/>
        <v>1706.6825387458016</v>
      </c>
      <c r="T18" s="42"/>
      <c r="U18" s="42">
        <f t="shared" si="16"/>
        <v>844.59999999999991</v>
      </c>
      <c r="V18" s="42">
        <f t="shared" si="16"/>
        <v>865.71500000000003</v>
      </c>
      <c r="W18" s="42">
        <f t="shared" si="16"/>
        <v>887.35787499999981</v>
      </c>
      <c r="X18" s="42">
        <f t="shared" si="16"/>
        <v>909.54182187499964</v>
      </c>
      <c r="Y18" s="42">
        <f t="shared" si="16"/>
        <v>932.28036742187476</v>
      </c>
      <c r="Z18" s="42">
        <f t="shared" si="16"/>
        <v>955.58737660742145</v>
      </c>
      <c r="AA18" s="42">
        <f t="shared" si="16"/>
        <v>979.4770610226069</v>
      </c>
      <c r="AB18" s="42">
        <f t="shared" si="16"/>
        <v>1003.963987548172</v>
      </c>
      <c r="AC18" s="42">
        <f t="shared" si="16"/>
        <v>1029.0630872368761</v>
      </c>
      <c r="AD18" s="42">
        <f t="shared" si="16"/>
        <v>1054.7896644177979</v>
      </c>
      <c r="AE18" s="42"/>
      <c r="AF18" s="42"/>
      <c r="AG18" s="42">
        <f t="shared" si="29"/>
        <v>-120.79999999999984</v>
      </c>
      <c r="AH18" s="42">
        <f t="shared" si="17"/>
        <v>-69.534999999999854</v>
      </c>
      <c r="AI18" s="42">
        <f t="shared" si="18"/>
        <v>-11.559874999999579</v>
      </c>
      <c r="AJ18" s="42">
        <f t="shared" si="19"/>
        <v>53.835978125000679</v>
      </c>
      <c r="AK18" s="42">
        <f t="shared" si="20"/>
        <v>127.43521257812574</v>
      </c>
      <c r="AL18" s="42">
        <f t="shared" si="21"/>
        <v>210.09976139257924</v>
      </c>
      <c r="AM18" s="42">
        <f t="shared" si="22"/>
        <v>302.77879077739385</v>
      </c>
      <c r="AN18" s="42">
        <f t="shared" si="23"/>
        <v>406.51744943182905</v>
      </c>
      <c r="AO18" s="42">
        <f t="shared" si="24"/>
        <v>522.46649344112529</v>
      </c>
      <c r="AP18" s="42">
        <f t="shared" si="25"/>
        <v>651.8928743280037</v>
      </c>
      <c r="AQ18" s="42"/>
      <c r="AR18" s="42">
        <f>B18*$AR$3</f>
        <v>33784</v>
      </c>
      <c r="AS18" s="42">
        <f t="shared" ref="AS18:BA18" si="32">AR18*$AR$3</f>
        <v>34628.6</v>
      </c>
      <c r="AT18" s="42">
        <f t="shared" si="32"/>
        <v>35494.314999999995</v>
      </c>
      <c r="AU18" s="42">
        <f t="shared" si="32"/>
        <v>36381.672874999989</v>
      </c>
      <c r="AV18" s="42">
        <f t="shared" si="32"/>
        <v>37291.214696874988</v>
      </c>
      <c r="AW18" s="42">
        <f t="shared" si="32"/>
        <v>38223.495064296862</v>
      </c>
      <c r="AX18" s="42">
        <f t="shared" si="32"/>
        <v>39179.082440904276</v>
      </c>
      <c r="AY18" s="42">
        <f t="shared" si="32"/>
        <v>40158.55950192688</v>
      </c>
      <c r="AZ18" s="42">
        <f t="shared" si="32"/>
        <v>41162.523489475047</v>
      </c>
      <c r="BA18" s="42">
        <f t="shared" si="32"/>
        <v>42191.586576711918</v>
      </c>
    </row>
    <row r="19" spans="1:53" ht="17.25" customHeight="1" x14ac:dyDescent="0.25">
      <c r="A19" s="46"/>
      <c r="B19" s="3">
        <f>'HUD Income'!$C$25</f>
        <v>41200</v>
      </c>
      <c r="C19" s="1">
        <v>0.5</v>
      </c>
      <c r="D19" s="3">
        <f>'HUD Income'!$M$25</f>
        <v>1030</v>
      </c>
      <c r="E19" s="3">
        <f t="shared" si="12"/>
        <v>1030</v>
      </c>
      <c r="F19" s="3">
        <f>Rents!$E$34</f>
        <v>658</v>
      </c>
      <c r="G19" s="3">
        <f t="shared" si="13"/>
        <v>-372</v>
      </c>
      <c r="H19" s="17" t="str">
        <f t="shared" si="14"/>
        <v>N/A</v>
      </c>
      <c r="J19" s="42">
        <f t="shared" si="27"/>
        <v>723.80000000000007</v>
      </c>
      <c r="K19" s="42">
        <f t="shared" ref="K19:S19" si="33">J19*1.1</f>
        <v>796.18000000000018</v>
      </c>
      <c r="L19" s="42">
        <f t="shared" si="33"/>
        <v>875.79800000000023</v>
      </c>
      <c r="M19" s="42">
        <f t="shared" si="33"/>
        <v>963.37780000000032</v>
      </c>
      <c r="N19" s="42">
        <f t="shared" si="33"/>
        <v>1059.7155800000005</v>
      </c>
      <c r="O19" s="42">
        <f t="shared" si="33"/>
        <v>1165.6871380000007</v>
      </c>
      <c r="P19" s="42">
        <f t="shared" si="33"/>
        <v>1282.2558518000008</v>
      </c>
      <c r="Q19" s="42">
        <f t="shared" si="33"/>
        <v>1410.481436980001</v>
      </c>
      <c r="R19" s="42">
        <f t="shared" si="33"/>
        <v>1551.5295806780014</v>
      </c>
      <c r="S19" s="42">
        <f t="shared" si="33"/>
        <v>1706.6825387458016</v>
      </c>
      <c r="T19" s="42"/>
      <c r="U19" s="42">
        <f t="shared" si="16"/>
        <v>1055.7499999999998</v>
      </c>
      <c r="V19" s="42">
        <f t="shared" si="16"/>
        <v>1082.1437499999995</v>
      </c>
      <c r="W19" s="42">
        <f t="shared" si="16"/>
        <v>1109.1973437499994</v>
      </c>
      <c r="X19" s="42">
        <f t="shared" si="16"/>
        <v>1136.9272773437494</v>
      </c>
      <c r="Y19" s="42">
        <f t="shared" si="16"/>
        <v>1165.3504592773431</v>
      </c>
      <c r="Z19" s="42">
        <f t="shared" si="16"/>
        <v>1194.4842207592767</v>
      </c>
      <c r="AA19" s="42">
        <f t="shared" si="16"/>
        <v>1224.3463262782584</v>
      </c>
      <c r="AB19" s="42">
        <f t="shared" si="16"/>
        <v>1254.9549844352148</v>
      </c>
      <c r="AC19" s="42">
        <f t="shared" si="16"/>
        <v>1286.328859046095</v>
      </c>
      <c r="AD19" s="42">
        <f t="shared" si="16"/>
        <v>1318.4870805222472</v>
      </c>
      <c r="AE19" s="42"/>
      <c r="AF19" s="42"/>
      <c r="AG19" s="42">
        <f t="shared" si="29"/>
        <v>-331.9499999999997</v>
      </c>
      <c r="AH19" s="42">
        <f t="shared" si="17"/>
        <v>-285.96374999999932</v>
      </c>
      <c r="AI19" s="42">
        <f t="shared" si="18"/>
        <v>-233.39934374999916</v>
      </c>
      <c r="AJ19" s="42">
        <f t="shared" si="19"/>
        <v>-173.54947734374912</v>
      </c>
      <c r="AK19" s="42">
        <f t="shared" si="20"/>
        <v>-105.63487927734263</v>
      </c>
      <c r="AL19" s="42">
        <f t="shared" si="21"/>
        <v>-28.797082759276009</v>
      </c>
      <c r="AM19" s="42">
        <f t="shared" si="22"/>
        <v>57.909525521742353</v>
      </c>
      <c r="AN19" s="42">
        <f t="shared" si="23"/>
        <v>155.52645254478625</v>
      </c>
      <c r="AO19" s="42">
        <f t="shared" si="24"/>
        <v>265.20072163190639</v>
      </c>
      <c r="AP19" s="42">
        <f t="shared" si="25"/>
        <v>388.1954582235544</v>
      </c>
      <c r="AQ19" s="42"/>
      <c r="AR19" s="42">
        <f>B19*$AR$3</f>
        <v>42229.999999999993</v>
      </c>
      <c r="AS19" s="42">
        <f t="shared" ref="AS19:BA19" si="34">AR19*$AR$3</f>
        <v>43285.749999999985</v>
      </c>
      <c r="AT19" s="42">
        <f t="shared" si="34"/>
        <v>44367.893749999981</v>
      </c>
      <c r="AU19" s="42">
        <f t="shared" si="34"/>
        <v>45477.091093749979</v>
      </c>
      <c r="AV19" s="42">
        <f t="shared" si="34"/>
        <v>46614.018371093727</v>
      </c>
      <c r="AW19" s="42">
        <f t="shared" si="34"/>
        <v>47779.368830371066</v>
      </c>
      <c r="AX19" s="42">
        <f t="shared" si="34"/>
        <v>48973.85305113034</v>
      </c>
      <c r="AY19" s="42">
        <f t="shared" si="34"/>
        <v>50198.199377408593</v>
      </c>
      <c r="AZ19" s="42">
        <f t="shared" si="34"/>
        <v>51453.154361843801</v>
      </c>
      <c r="BA19" s="42">
        <f t="shared" si="34"/>
        <v>52739.483220889888</v>
      </c>
    </row>
    <row r="20" spans="1:53" ht="17.25" customHeight="1" x14ac:dyDescent="0.25">
      <c r="A20" s="46"/>
      <c r="B20" s="3">
        <f>'HUD Income'!$B$29</f>
        <v>43260</v>
      </c>
      <c r="C20" s="1">
        <v>0.6</v>
      </c>
      <c r="D20" s="3">
        <f>'HUD Income'!$M$29</f>
        <v>1236</v>
      </c>
      <c r="E20" s="3">
        <f t="shared" si="12"/>
        <v>1081.5</v>
      </c>
      <c r="F20" s="3">
        <f>Rents!$E$34</f>
        <v>658</v>
      </c>
      <c r="G20" s="3">
        <f t="shared" si="13"/>
        <v>-423.5</v>
      </c>
      <c r="H20" s="17" t="str">
        <f t="shared" si="14"/>
        <v>N/A</v>
      </c>
      <c r="J20" s="42">
        <f t="shared" si="27"/>
        <v>723.80000000000007</v>
      </c>
      <c r="K20" s="42">
        <f t="shared" ref="K20:S20" si="35">J20*1.1</f>
        <v>796.18000000000018</v>
      </c>
      <c r="L20" s="42">
        <f t="shared" si="35"/>
        <v>875.79800000000023</v>
      </c>
      <c r="M20" s="42">
        <f t="shared" si="35"/>
        <v>963.37780000000032</v>
      </c>
      <c r="N20" s="42">
        <f t="shared" si="35"/>
        <v>1059.7155800000005</v>
      </c>
      <c r="O20" s="42">
        <f t="shared" si="35"/>
        <v>1165.6871380000007</v>
      </c>
      <c r="P20" s="42">
        <f t="shared" si="35"/>
        <v>1282.2558518000008</v>
      </c>
      <c r="Q20" s="42">
        <f t="shared" si="35"/>
        <v>1410.481436980001</v>
      </c>
      <c r="R20" s="42">
        <f t="shared" si="35"/>
        <v>1551.5295806780014</v>
      </c>
      <c r="S20" s="42">
        <f t="shared" si="35"/>
        <v>1706.6825387458016</v>
      </c>
      <c r="T20" s="42"/>
      <c r="U20" s="42">
        <f t="shared" si="16"/>
        <v>1108.5374999999997</v>
      </c>
      <c r="V20" s="42">
        <f t="shared" si="16"/>
        <v>1136.2509374999997</v>
      </c>
      <c r="W20" s="42">
        <f t="shared" si="16"/>
        <v>1164.6572109374995</v>
      </c>
      <c r="X20" s="42">
        <f t="shared" si="16"/>
        <v>1193.7736412109371</v>
      </c>
      <c r="Y20" s="42">
        <f t="shared" si="16"/>
        <v>1223.6179822412103</v>
      </c>
      <c r="Z20" s="42">
        <f t="shared" si="16"/>
        <v>1254.2084317972406</v>
      </c>
      <c r="AA20" s="42">
        <f t="shared" si="16"/>
        <v>1285.5636425921714</v>
      </c>
      <c r="AB20" s="42">
        <f t="shared" si="16"/>
        <v>1317.7027336569756</v>
      </c>
      <c r="AC20" s="42">
        <f t="shared" si="16"/>
        <v>1350.6453019983999</v>
      </c>
      <c r="AD20" s="42">
        <f t="shared" si="16"/>
        <v>1384.4114345483597</v>
      </c>
      <c r="AE20" s="42"/>
      <c r="AF20" s="42"/>
      <c r="AG20" s="42">
        <f t="shared" si="29"/>
        <v>-384.73749999999961</v>
      </c>
      <c r="AH20" s="42">
        <f t="shared" si="17"/>
        <v>-340.07093749999956</v>
      </c>
      <c r="AI20" s="42">
        <f t="shared" si="18"/>
        <v>-288.85921093749926</v>
      </c>
      <c r="AJ20" s="42">
        <f t="shared" si="19"/>
        <v>-230.39584121093674</v>
      </c>
      <c r="AK20" s="42">
        <f t="shared" si="20"/>
        <v>-163.90240224120976</v>
      </c>
      <c r="AL20" s="42">
        <f t="shared" si="21"/>
        <v>-88.521293797239878</v>
      </c>
      <c r="AM20" s="42">
        <f t="shared" si="22"/>
        <v>-3.3077907921706355</v>
      </c>
      <c r="AN20" s="42">
        <f t="shared" si="23"/>
        <v>92.778703323025411</v>
      </c>
      <c r="AO20" s="42">
        <f t="shared" si="24"/>
        <v>200.88427867960149</v>
      </c>
      <c r="AP20" s="42">
        <f t="shared" si="25"/>
        <v>322.2711041974419</v>
      </c>
      <c r="AQ20" s="42"/>
      <c r="AR20" s="42">
        <f>B20*$AR$3</f>
        <v>44341.499999999993</v>
      </c>
      <c r="AS20" s="42">
        <f t="shared" ref="AS20:BA20" si="36">AR20*$AR$3</f>
        <v>45450.037499999991</v>
      </c>
      <c r="AT20" s="42">
        <f t="shared" si="36"/>
        <v>46586.288437499985</v>
      </c>
      <c r="AU20" s="42">
        <f t="shared" si="36"/>
        <v>47750.945648437482</v>
      </c>
      <c r="AV20" s="42">
        <f t="shared" si="36"/>
        <v>48944.719289648412</v>
      </c>
      <c r="AW20" s="42">
        <f t="shared" si="36"/>
        <v>50168.337271889621</v>
      </c>
      <c r="AX20" s="42">
        <f t="shared" si="36"/>
        <v>51422.545703686854</v>
      </c>
      <c r="AY20" s="42">
        <f t="shared" si="36"/>
        <v>52708.109346279023</v>
      </c>
      <c r="AZ20" s="42">
        <f t="shared" si="36"/>
        <v>54025.812079935997</v>
      </c>
      <c r="BA20" s="42">
        <f t="shared" si="36"/>
        <v>55376.457381934393</v>
      </c>
    </row>
    <row r="21" spans="1:53" ht="17.25" customHeight="1" x14ac:dyDescent="0.25">
      <c r="A21" s="46"/>
      <c r="B21" s="3"/>
      <c r="C21" s="1"/>
      <c r="D21" s="3"/>
      <c r="E21" s="3"/>
      <c r="F21" s="3"/>
      <c r="G21" s="3"/>
      <c r="H21" s="17"/>
    </row>
    <row r="22" spans="1:53" ht="17.25" customHeight="1" x14ac:dyDescent="0.25">
      <c r="A22" s="46"/>
      <c r="B22" s="3"/>
      <c r="C22" s="1"/>
      <c r="D22" s="3"/>
      <c r="E22" s="3"/>
      <c r="F22" s="3"/>
      <c r="G22" s="3"/>
      <c r="H22" s="17"/>
    </row>
    <row r="23" spans="1:53" ht="17.25" customHeight="1" x14ac:dyDescent="0.25">
      <c r="A23" s="46"/>
      <c r="B23" s="3"/>
      <c r="C23" s="1"/>
      <c r="D23" s="3"/>
      <c r="E23" s="3"/>
      <c r="F23" s="3"/>
      <c r="G23" s="3"/>
      <c r="H23" s="17"/>
    </row>
    <row r="24" spans="1:53" ht="17.25" customHeight="1" x14ac:dyDescent="0.25">
      <c r="B24" s="19" t="s">
        <v>60</v>
      </c>
    </row>
    <row r="25" spans="1:53" s="19" customFormat="1" ht="17.25" customHeight="1" x14ac:dyDescent="0.25">
      <c r="B25" s="20" t="s">
        <v>0</v>
      </c>
      <c r="C25" s="20" t="s">
        <v>1</v>
      </c>
      <c r="D25" s="20" t="s">
        <v>3</v>
      </c>
      <c r="E25" s="20" t="s">
        <v>39</v>
      </c>
      <c r="F25" s="20" t="s">
        <v>2</v>
      </c>
      <c r="G25" s="20" t="s">
        <v>58</v>
      </c>
      <c r="H25" s="21" t="s">
        <v>38</v>
      </c>
      <c r="J25" s="30" t="s">
        <v>114</v>
      </c>
      <c r="K25" s="30" t="s">
        <v>104</v>
      </c>
      <c r="L25" s="30" t="s">
        <v>105</v>
      </c>
      <c r="M25" s="30" t="s">
        <v>106</v>
      </c>
      <c r="N25" s="30" t="s">
        <v>107</v>
      </c>
      <c r="O25" s="30" t="s">
        <v>108</v>
      </c>
      <c r="P25" s="30" t="s">
        <v>109</v>
      </c>
      <c r="Q25" s="30" t="s">
        <v>110</v>
      </c>
      <c r="R25" s="30" t="s">
        <v>111</v>
      </c>
      <c r="S25" s="30" t="s">
        <v>112</v>
      </c>
      <c r="U25" s="30" t="s">
        <v>114</v>
      </c>
      <c r="V25" s="30" t="s">
        <v>104</v>
      </c>
      <c r="W25" s="30" t="s">
        <v>105</v>
      </c>
      <c r="X25" s="30" t="s">
        <v>106</v>
      </c>
      <c r="Y25" s="30" t="s">
        <v>107</v>
      </c>
      <c r="Z25" s="30" t="s">
        <v>108</v>
      </c>
      <c r="AA25" s="30" t="s">
        <v>109</v>
      </c>
      <c r="AB25" s="30" t="s">
        <v>110</v>
      </c>
      <c r="AC25" s="30" t="s">
        <v>111</v>
      </c>
      <c r="AD25" s="30" t="s">
        <v>112</v>
      </c>
      <c r="AG25" s="30" t="s">
        <v>114</v>
      </c>
      <c r="AH25" s="30" t="s">
        <v>104</v>
      </c>
      <c r="AI25" s="30" t="s">
        <v>105</v>
      </c>
      <c r="AJ25" s="30" t="s">
        <v>106</v>
      </c>
      <c r="AK25" s="30" t="s">
        <v>107</v>
      </c>
      <c r="AL25" s="30" t="s">
        <v>108</v>
      </c>
      <c r="AM25" s="30" t="s">
        <v>109</v>
      </c>
      <c r="AN25" s="30" t="s">
        <v>110</v>
      </c>
      <c r="AO25" s="30" t="s">
        <v>111</v>
      </c>
      <c r="AP25" s="30" t="s">
        <v>112</v>
      </c>
      <c r="AR25" s="30" t="s">
        <v>114</v>
      </c>
      <c r="AS25" s="30" t="s">
        <v>104</v>
      </c>
      <c r="AT25" s="30" t="s">
        <v>105</v>
      </c>
      <c r="AU25" s="30" t="s">
        <v>106</v>
      </c>
      <c r="AV25" s="30" t="s">
        <v>107</v>
      </c>
      <c r="AW25" s="30" t="s">
        <v>108</v>
      </c>
      <c r="AX25" s="30" t="s">
        <v>109</v>
      </c>
      <c r="AY25" s="30" t="s">
        <v>110</v>
      </c>
      <c r="AZ25" s="30" t="s">
        <v>111</v>
      </c>
      <c r="BA25" s="30" t="s">
        <v>112</v>
      </c>
    </row>
    <row r="26" spans="1:53" ht="17.25" customHeight="1" x14ac:dyDescent="0.25">
      <c r="A26" s="46" t="s">
        <v>35</v>
      </c>
      <c r="B26" s="3">
        <f>'HUD Income'!$D$13</f>
        <v>18540</v>
      </c>
      <c r="C26" s="1">
        <v>0.2</v>
      </c>
      <c r="D26" s="3">
        <f>'HUD Income'!$N$17</f>
        <v>695.25</v>
      </c>
      <c r="E26" s="3">
        <f t="shared" ref="E26:E30" si="37">B26*0.3/12</f>
        <v>463.5</v>
      </c>
      <c r="F26" s="3">
        <f>Rents!$E$37</f>
        <v>316</v>
      </c>
      <c r="G26" s="3">
        <f t="shared" ref="G26:G30" si="38">F26-E26</f>
        <v>-147.5</v>
      </c>
      <c r="H26" s="17" t="str">
        <f t="shared" ref="H26:H30" si="39">IF(G26&gt;0,G26,"N/A")</f>
        <v>N/A</v>
      </c>
      <c r="J26" s="42">
        <f>$F26*1.1</f>
        <v>347.6</v>
      </c>
      <c r="K26" s="42">
        <f>J26*1.1</f>
        <v>382.36000000000007</v>
      </c>
      <c r="L26" s="42">
        <f t="shared" ref="L26:S26" si="40">K26*1.1</f>
        <v>420.59600000000012</v>
      </c>
      <c r="M26" s="42">
        <f t="shared" si="40"/>
        <v>462.65560000000016</v>
      </c>
      <c r="N26" s="42">
        <f t="shared" si="40"/>
        <v>508.92116000000021</v>
      </c>
      <c r="O26" s="42">
        <f t="shared" si="40"/>
        <v>559.81327600000031</v>
      </c>
      <c r="P26" s="42">
        <f t="shared" si="40"/>
        <v>615.79460360000041</v>
      </c>
      <c r="Q26" s="42">
        <f t="shared" si="40"/>
        <v>677.37406396000051</v>
      </c>
      <c r="R26" s="42">
        <f t="shared" si="40"/>
        <v>745.11147035600061</v>
      </c>
      <c r="S26" s="42">
        <f t="shared" si="40"/>
        <v>819.62261739160078</v>
      </c>
      <c r="T26" s="42"/>
      <c r="U26" s="42">
        <f t="shared" ref="U26:AD30" si="41">(AR26*$U$4)/12</f>
        <v>475.08750000000003</v>
      </c>
      <c r="V26" s="42">
        <f t="shared" si="41"/>
        <v>486.96468749999991</v>
      </c>
      <c r="W26" s="42">
        <f t="shared" si="41"/>
        <v>499.13880468749994</v>
      </c>
      <c r="X26" s="42">
        <f t="shared" si="41"/>
        <v>511.61727480468744</v>
      </c>
      <c r="Y26" s="42">
        <f t="shared" si="41"/>
        <v>524.40770667480456</v>
      </c>
      <c r="Z26" s="42">
        <f t="shared" si="41"/>
        <v>537.51789934167459</v>
      </c>
      <c r="AA26" s="42">
        <f t="shared" si="41"/>
        <v>550.95584682521644</v>
      </c>
      <c r="AB26" s="42">
        <f t="shared" si="41"/>
        <v>564.72974299584678</v>
      </c>
      <c r="AC26" s="42">
        <f t="shared" si="41"/>
        <v>578.84798657074293</v>
      </c>
      <c r="AD26" s="42">
        <f t="shared" si="41"/>
        <v>593.31918623501144</v>
      </c>
      <c r="AE26" s="42"/>
      <c r="AF26" s="42"/>
      <c r="AG26" s="42">
        <f>J26-U26</f>
        <v>-127.48750000000001</v>
      </c>
      <c r="AH26" s="42">
        <f t="shared" ref="AH26:AH30" si="42">K26-V26</f>
        <v>-104.60468749999984</v>
      </c>
      <c r="AI26" s="42">
        <f t="shared" ref="AI26:AI30" si="43">L26-W26</f>
        <v>-78.542804687499824</v>
      </c>
      <c r="AJ26" s="42">
        <f t="shared" ref="AJ26:AJ30" si="44">M26-X26</f>
        <v>-48.961674804687277</v>
      </c>
      <c r="AK26" s="42">
        <f t="shared" ref="AK26:AK30" si="45">N26-Y26</f>
        <v>-15.486546674804345</v>
      </c>
      <c r="AL26" s="42">
        <f t="shared" ref="AL26:AL30" si="46">O26-Z26</f>
        <v>22.295376658325722</v>
      </c>
      <c r="AM26" s="42">
        <f t="shared" ref="AM26:AM30" si="47">P26-AA26</f>
        <v>64.838756774783974</v>
      </c>
      <c r="AN26" s="42">
        <f t="shared" ref="AN26:AN30" si="48">Q26-AB26</f>
        <v>112.64432096415374</v>
      </c>
      <c r="AO26" s="42">
        <f t="shared" ref="AO26:AO30" si="49">R26-AC26</f>
        <v>166.26348378525768</v>
      </c>
      <c r="AP26" s="42">
        <f t="shared" ref="AP26:AP30" si="50">S26-AD26</f>
        <v>226.30343115658934</v>
      </c>
      <c r="AQ26" s="42"/>
      <c r="AR26" s="42">
        <f>B26*$AR$3</f>
        <v>19003.5</v>
      </c>
      <c r="AS26" s="42">
        <f t="shared" ref="AS26:BA26" si="51">AR26*$AR$3</f>
        <v>19478.587499999998</v>
      </c>
      <c r="AT26" s="42">
        <f t="shared" si="51"/>
        <v>19965.552187499998</v>
      </c>
      <c r="AU26" s="42">
        <f t="shared" si="51"/>
        <v>20464.690992187498</v>
      </c>
      <c r="AV26" s="42">
        <f t="shared" si="51"/>
        <v>20976.308266992182</v>
      </c>
      <c r="AW26" s="42">
        <f t="shared" si="51"/>
        <v>21500.715973666986</v>
      </c>
      <c r="AX26" s="42">
        <f t="shared" si="51"/>
        <v>22038.233873008659</v>
      </c>
      <c r="AY26" s="42">
        <f t="shared" si="51"/>
        <v>22589.189719833874</v>
      </c>
      <c r="AZ26" s="42">
        <f t="shared" si="51"/>
        <v>23153.919462829719</v>
      </c>
      <c r="BA26" s="42">
        <f t="shared" si="51"/>
        <v>23732.76744940046</v>
      </c>
    </row>
    <row r="27" spans="1:53" ht="17.25" customHeight="1" x14ac:dyDescent="0.25">
      <c r="A27" s="46"/>
      <c r="B27" s="3">
        <f>'HUD Income'!$D$17</f>
        <v>27810</v>
      </c>
      <c r="C27" s="1">
        <v>0.3</v>
      </c>
      <c r="D27" s="3">
        <f>'HUD Income'!$N$17</f>
        <v>695.25</v>
      </c>
      <c r="E27" s="3">
        <f t="shared" si="37"/>
        <v>695.25</v>
      </c>
      <c r="F27" s="3">
        <f>Rents!$E$37</f>
        <v>316</v>
      </c>
      <c r="G27" s="3">
        <f t="shared" si="38"/>
        <v>-379.25</v>
      </c>
      <c r="H27" s="17" t="str">
        <f t="shared" si="39"/>
        <v>N/A</v>
      </c>
      <c r="I27" s="11"/>
      <c r="J27" s="42">
        <f t="shared" ref="J27:J30" si="52">$F27*1.1</f>
        <v>347.6</v>
      </c>
      <c r="K27" s="42">
        <f t="shared" ref="K27:S27" si="53">J27*1.1</f>
        <v>382.36000000000007</v>
      </c>
      <c r="L27" s="42">
        <f t="shared" si="53"/>
        <v>420.59600000000012</v>
      </c>
      <c r="M27" s="42">
        <f t="shared" si="53"/>
        <v>462.65560000000016</v>
      </c>
      <c r="N27" s="42">
        <f t="shared" si="53"/>
        <v>508.92116000000021</v>
      </c>
      <c r="O27" s="42">
        <f t="shared" si="53"/>
        <v>559.81327600000031</v>
      </c>
      <c r="P27" s="42">
        <f t="shared" si="53"/>
        <v>615.79460360000041</v>
      </c>
      <c r="Q27" s="42">
        <f t="shared" si="53"/>
        <v>677.37406396000051</v>
      </c>
      <c r="R27" s="42">
        <f t="shared" si="53"/>
        <v>745.11147035600061</v>
      </c>
      <c r="S27" s="42">
        <f t="shared" si="53"/>
        <v>819.62261739160078</v>
      </c>
      <c r="T27" s="42"/>
      <c r="U27" s="42">
        <f t="shared" si="41"/>
        <v>712.63124999999991</v>
      </c>
      <c r="V27" s="42">
        <f t="shared" si="41"/>
        <v>730.44703124999978</v>
      </c>
      <c r="W27" s="42">
        <f t="shared" si="41"/>
        <v>748.7082070312498</v>
      </c>
      <c r="X27" s="42">
        <f t="shared" si="41"/>
        <v>767.42591220703105</v>
      </c>
      <c r="Y27" s="42">
        <f t="shared" si="41"/>
        <v>786.61156001220661</v>
      </c>
      <c r="Z27" s="42">
        <f t="shared" si="41"/>
        <v>806.27684901251178</v>
      </c>
      <c r="AA27" s="42">
        <f t="shared" si="41"/>
        <v>826.43377023782443</v>
      </c>
      <c r="AB27" s="42">
        <f t="shared" si="41"/>
        <v>847.09461449376988</v>
      </c>
      <c r="AC27" s="42">
        <f t="shared" si="41"/>
        <v>868.27197985611417</v>
      </c>
      <c r="AD27" s="42">
        <f t="shared" si="41"/>
        <v>889.97877935251688</v>
      </c>
      <c r="AE27" s="42"/>
      <c r="AF27" s="42"/>
      <c r="AG27" s="42">
        <f t="shared" ref="AG27:AG30" si="54">J27-U27</f>
        <v>-365.03124999999989</v>
      </c>
      <c r="AH27" s="42">
        <f t="shared" si="42"/>
        <v>-348.08703124999971</v>
      </c>
      <c r="AI27" s="42">
        <f t="shared" si="43"/>
        <v>-328.11220703124968</v>
      </c>
      <c r="AJ27" s="42">
        <f t="shared" si="44"/>
        <v>-304.77031220703088</v>
      </c>
      <c r="AK27" s="42">
        <f t="shared" si="45"/>
        <v>-277.6904000122064</v>
      </c>
      <c r="AL27" s="42">
        <f t="shared" si="46"/>
        <v>-246.46357301251146</v>
      </c>
      <c r="AM27" s="42">
        <f t="shared" si="47"/>
        <v>-210.63916663782402</v>
      </c>
      <c r="AN27" s="42">
        <f t="shared" si="48"/>
        <v>-169.72055053376937</v>
      </c>
      <c r="AO27" s="42">
        <f t="shared" si="49"/>
        <v>-123.16050950011356</v>
      </c>
      <c r="AP27" s="42">
        <f t="shared" si="50"/>
        <v>-70.356161960916097</v>
      </c>
      <c r="AQ27" s="42"/>
      <c r="AR27" s="42">
        <f>B27*$AR$3</f>
        <v>28505.249999999996</v>
      </c>
      <c r="AS27" s="42">
        <f t="shared" ref="AS27:BA27" si="55">AR27*$AR$3</f>
        <v>29217.881249999995</v>
      </c>
      <c r="AT27" s="42">
        <f t="shared" si="55"/>
        <v>29948.328281249993</v>
      </c>
      <c r="AU27" s="42">
        <f t="shared" si="55"/>
        <v>30697.036488281239</v>
      </c>
      <c r="AV27" s="42">
        <f t="shared" si="55"/>
        <v>31464.462400488268</v>
      </c>
      <c r="AW27" s="42">
        <f t="shared" si="55"/>
        <v>32251.073960500471</v>
      </c>
      <c r="AX27" s="42">
        <f t="shared" si="55"/>
        <v>33057.35080951298</v>
      </c>
      <c r="AY27" s="42">
        <f t="shared" si="55"/>
        <v>33883.784579750798</v>
      </c>
      <c r="AZ27" s="42">
        <f t="shared" si="55"/>
        <v>34730.879194244568</v>
      </c>
      <c r="BA27" s="42">
        <f t="shared" si="55"/>
        <v>35599.151174100676</v>
      </c>
    </row>
    <row r="28" spans="1:53" ht="17.25" customHeight="1" x14ac:dyDescent="0.25">
      <c r="A28" s="46"/>
      <c r="B28" s="3">
        <f>'HUD Income'!$D$21</f>
        <v>37080</v>
      </c>
      <c r="C28" s="1">
        <v>0.4</v>
      </c>
      <c r="D28" s="3">
        <f>'HUD Income'!$N$21</f>
        <v>927</v>
      </c>
      <c r="E28" s="3">
        <f t="shared" si="37"/>
        <v>927</v>
      </c>
      <c r="F28" s="3">
        <f>Rents!$E$34</f>
        <v>658</v>
      </c>
      <c r="G28" s="3">
        <f t="shared" si="38"/>
        <v>-269</v>
      </c>
      <c r="H28" s="17" t="str">
        <f t="shared" si="39"/>
        <v>N/A</v>
      </c>
      <c r="I28" s="11"/>
      <c r="J28" s="42">
        <f t="shared" si="52"/>
        <v>723.80000000000007</v>
      </c>
      <c r="K28" s="42">
        <f t="shared" ref="K28:S28" si="56">J28*1.1</f>
        <v>796.18000000000018</v>
      </c>
      <c r="L28" s="42">
        <f t="shared" si="56"/>
        <v>875.79800000000023</v>
      </c>
      <c r="M28" s="42">
        <f t="shared" si="56"/>
        <v>963.37780000000032</v>
      </c>
      <c r="N28" s="42">
        <f t="shared" si="56"/>
        <v>1059.7155800000005</v>
      </c>
      <c r="O28" s="42">
        <f t="shared" si="56"/>
        <v>1165.6871380000007</v>
      </c>
      <c r="P28" s="42">
        <f t="shared" si="56"/>
        <v>1282.2558518000008</v>
      </c>
      <c r="Q28" s="42">
        <f t="shared" si="56"/>
        <v>1410.481436980001</v>
      </c>
      <c r="R28" s="42">
        <f t="shared" si="56"/>
        <v>1551.5295806780014</v>
      </c>
      <c r="S28" s="42">
        <f t="shared" si="56"/>
        <v>1706.6825387458016</v>
      </c>
      <c r="T28" s="42"/>
      <c r="U28" s="42">
        <f t="shared" si="41"/>
        <v>950.17500000000007</v>
      </c>
      <c r="V28" s="42">
        <f t="shared" si="41"/>
        <v>973.92937499999982</v>
      </c>
      <c r="W28" s="42">
        <f t="shared" si="41"/>
        <v>998.27760937499988</v>
      </c>
      <c r="X28" s="42">
        <f t="shared" si="41"/>
        <v>1023.2345496093749</v>
      </c>
      <c r="Y28" s="42">
        <f t="shared" si="41"/>
        <v>1048.8154133496091</v>
      </c>
      <c r="Z28" s="42">
        <f t="shared" si="41"/>
        <v>1075.0357986833492</v>
      </c>
      <c r="AA28" s="42">
        <f t="shared" si="41"/>
        <v>1101.9116936504329</v>
      </c>
      <c r="AB28" s="42">
        <f t="shared" si="41"/>
        <v>1129.4594859916936</v>
      </c>
      <c r="AC28" s="42">
        <f t="shared" si="41"/>
        <v>1157.6959731414859</v>
      </c>
      <c r="AD28" s="42">
        <f t="shared" si="41"/>
        <v>1186.6383724700229</v>
      </c>
      <c r="AE28" s="42"/>
      <c r="AF28" s="42"/>
      <c r="AG28" s="42">
        <f t="shared" si="54"/>
        <v>-226.375</v>
      </c>
      <c r="AH28" s="42">
        <f t="shared" si="42"/>
        <v>-177.74937499999965</v>
      </c>
      <c r="AI28" s="42">
        <f t="shared" si="43"/>
        <v>-122.47960937499965</v>
      </c>
      <c r="AJ28" s="42">
        <f t="shared" si="44"/>
        <v>-59.85674960937456</v>
      </c>
      <c r="AK28" s="42">
        <f t="shared" si="45"/>
        <v>10.900166650391384</v>
      </c>
      <c r="AL28" s="42">
        <f t="shared" si="46"/>
        <v>90.651339316651502</v>
      </c>
      <c r="AM28" s="42">
        <f t="shared" si="47"/>
        <v>180.34415814956787</v>
      </c>
      <c r="AN28" s="42">
        <f t="shared" si="48"/>
        <v>281.02195098830748</v>
      </c>
      <c r="AO28" s="42">
        <f t="shared" si="49"/>
        <v>393.8336075365155</v>
      </c>
      <c r="AP28" s="42">
        <f t="shared" si="50"/>
        <v>520.04416627577871</v>
      </c>
      <c r="AQ28" s="42"/>
      <c r="AR28" s="42">
        <f>B28*$AR$3</f>
        <v>38007</v>
      </c>
      <c r="AS28" s="42">
        <f t="shared" ref="AS28:BA28" si="57">AR28*$AR$3</f>
        <v>38957.174999999996</v>
      </c>
      <c r="AT28" s="42">
        <f t="shared" si="57"/>
        <v>39931.104374999995</v>
      </c>
      <c r="AU28" s="42">
        <f t="shared" si="57"/>
        <v>40929.381984374995</v>
      </c>
      <c r="AV28" s="42">
        <f t="shared" si="57"/>
        <v>41952.616533984365</v>
      </c>
      <c r="AW28" s="42">
        <f t="shared" si="57"/>
        <v>43001.431947333971</v>
      </c>
      <c r="AX28" s="42">
        <f t="shared" si="57"/>
        <v>44076.467746017319</v>
      </c>
      <c r="AY28" s="42">
        <f t="shared" si="57"/>
        <v>45178.379439667748</v>
      </c>
      <c r="AZ28" s="42">
        <f t="shared" si="57"/>
        <v>46307.838925659438</v>
      </c>
      <c r="BA28" s="42">
        <f t="shared" si="57"/>
        <v>47465.534898800921</v>
      </c>
    </row>
    <row r="29" spans="1:53" ht="17.25" customHeight="1" x14ac:dyDescent="0.25">
      <c r="A29" s="46"/>
      <c r="B29" s="3">
        <f>'HUD Income'!$D$25</f>
        <v>46350</v>
      </c>
      <c r="C29" s="1">
        <v>0.5</v>
      </c>
      <c r="D29" s="3">
        <f>'HUD Income'!$N$25</f>
        <v>1158.75</v>
      </c>
      <c r="E29" s="3">
        <f t="shared" si="37"/>
        <v>1158.75</v>
      </c>
      <c r="F29" s="3">
        <f>Rents!$E$34</f>
        <v>658</v>
      </c>
      <c r="G29" s="3">
        <f t="shared" si="38"/>
        <v>-500.75</v>
      </c>
      <c r="H29" s="17" t="str">
        <f t="shared" si="39"/>
        <v>N/A</v>
      </c>
      <c r="I29" s="11"/>
      <c r="J29" s="42">
        <f t="shared" si="52"/>
        <v>723.80000000000007</v>
      </c>
      <c r="K29" s="42">
        <f t="shared" ref="K29:S29" si="58">J29*1.1</f>
        <v>796.18000000000018</v>
      </c>
      <c r="L29" s="42">
        <f t="shared" si="58"/>
        <v>875.79800000000023</v>
      </c>
      <c r="M29" s="42">
        <f t="shared" si="58"/>
        <v>963.37780000000032</v>
      </c>
      <c r="N29" s="42">
        <f t="shared" si="58"/>
        <v>1059.7155800000005</v>
      </c>
      <c r="O29" s="42">
        <f t="shared" si="58"/>
        <v>1165.6871380000007</v>
      </c>
      <c r="P29" s="42">
        <f t="shared" si="58"/>
        <v>1282.2558518000008</v>
      </c>
      <c r="Q29" s="42">
        <f t="shared" si="58"/>
        <v>1410.481436980001</v>
      </c>
      <c r="R29" s="42">
        <f t="shared" si="58"/>
        <v>1551.5295806780014</v>
      </c>
      <c r="S29" s="42">
        <f t="shared" si="58"/>
        <v>1706.6825387458016</v>
      </c>
      <c r="T29" s="42"/>
      <c r="U29" s="42">
        <f t="shared" si="41"/>
        <v>1187.7187499999998</v>
      </c>
      <c r="V29" s="42">
        <f t="shared" si="41"/>
        <v>1217.4117187499996</v>
      </c>
      <c r="W29" s="42">
        <f t="shared" si="41"/>
        <v>1247.8470117187494</v>
      </c>
      <c r="X29" s="42">
        <f t="shared" si="41"/>
        <v>1279.0431870117181</v>
      </c>
      <c r="Y29" s="42">
        <f t="shared" si="41"/>
        <v>1311.0192666870109</v>
      </c>
      <c r="Z29" s="42">
        <f t="shared" si="41"/>
        <v>1343.7947483541861</v>
      </c>
      <c r="AA29" s="42">
        <f t="shared" si="41"/>
        <v>1377.3896170630405</v>
      </c>
      <c r="AB29" s="42">
        <f t="shared" si="41"/>
        <v>1411.8243574896167</v>
      </c>
      <c r="AC29" s="42">
        <f t="shared" si="41"/>
        <v>1447.1199664268568</v>
      </c>
      <c r="AD29" s="42">
        <f t="shared" si="41"/>
        <v>1483.2979655875279</v>
      </c>
      <c r="AE29" s="42"/>
      <c r="AF29" s="42"/>
      <c r="AG29" s="42">
        <f t="shared" si="54"/>
        <v>-463.9187499999997</v>
      </c>
      <c r="AH29" s="42">
        <f t="shared" si="42"/>
        <v>-421.23171874999946</v>
      </c>
      <c r="AI29" s="42">
        <f t="shared" si="43"/>
        <v>-372.04901171874917</v>
      </c>
      <c r="AJ29" s="42">
        <f t="shared" si="44"/>
        <v>-315.66538701171783</v>
      </c>
      <c r="AK29" s="42">
        <f t="shared" si="45"/>
        <v>-251.30368668701044</v>
      </c>
      <c r="AL29" s="42">
        <f t="shared" si="46"/>
        <v>-178.10761035418545</v>
      </c>
      <c r="AM29" s="42">
        <f t="shared" si="47"/>
        <v>-95.133765263039777</v>
      </c>
      <c r="AN29" s="42">
        <f t="shared" si="48"/>
        <v>-1.3429205096156238</v>
      </c>
      <c r="AO29" s="42">
        <f t="shared" si="49"/>
        <v>104.4096142511446</v>
      </c>
      <c r="AP29" s="42">
        <f t="shared" si="50"/>
        <v>223.38457315827372</v>
      </c>
      <c r="AQ29" s="42"/>
      <c r="AR29" s="42">
        <f>B29*$AR$3</f>
        <v>47508.749999999993</v>
      </c>
      <c r="AS29" s="42">
        <f t="shared" ref="AS29:BA29" si="59">AR29*$AR$3</f>
        <v>48696.468749999985</v>
      </c>
      <c r="AT29" s="42">
        <f t="shared" si="59"/>
        <v>49913.88046874998</v>
      </c>
      <c r="AU29" s="42">
        <f t="shared" si="59"/>
        <v>51161.727480468726</v>
      </c>
      <c r="AV29" s="42">
        <f t="shared" si="59"/>
        <v>52440.770667480443</v>
      </c>
      <c r="AW29" s="42">
        <f t="shared" si="59"/>
        <v>53751.789934167449</v>
      </c>
      <c r="AX29" s="42">
        <f t="shared" si="59"/>
        <v>55095.584682521629</v>
      </c>
      <c r="AY29" s="42">
        <f t="shared" si="59"/>
        <v>56472.974299584661</v>
      </c>
      <c r="AZ29" s="42">
        <f t="shared" si="59"/>
        <v>57884.798657074272</v>
      </c>
      <c r="BA29" s="42">
        <f t="shared" si="59"/>
        <v>59331.918623501122</v>
      </c>
    </row>
    <row r="30" spans="1:53" ht="17.25" customHeight="1" x14ac:dyDescent="0.25">
      <c r="A30" s="46"/>
      <c r="B30" s="3">
        <f>'HUD Income'!$D$29</f>
        <v>55620</v>
      </c>
      <c r="C30" s="1">
        <v>0.6</v>
      </c>
      <c r="D30" s="3">
        <f>'HUD Income'!$N$29</f>
        <v>1390.5</v>
      </c>
      <c r="E30" s="3">
        <f t="shared" si="37"/>
        <v>1390.5</v>
      </c>
      <c r="F30" s="3">
        <f>Rents!$E$34</f>
        <v>658</v>
      </c>
      <c r="G30" s="3">
        <f t="shared" si="38"/>
        <v>-732.5</v>
      </c>
      <c r="H30" s="17" t="str">
        <f t="shared" si="39"/>
        <v>N/A</v>
      </c>
      <c r="I30" s="11"/>
      <c r="J30" s="42">
        <f t="shared" si="52"/>
        <v>723.80000000000007</v>
      </c>
      <c r="K30" s="42">
        <f t="shared" ref="K30:S30" si="60">J30*1.1</f>
        <v>796.18000000000018</v>
      </c>
      <c r="L30" s="42">
        <f t="shared" si="60"/>
        <v>875.79800000000023</v>
      </c>
      <c r="M30" s="42">
        <f t="shared" si="60"/>
        <v>963.37780000000032</v>
      </c>
      <c r="N30" s="42">
        <f t="shared" si="60"/>
        <v>1059.7155800000005</v>
      </c>
      <c r="O30" s="42">
        <f t="shared" si="60"/>
        <v>1165.6871380000007</v>
      </c>
      <c r="P30" s="42">
        <f t="shared" si="60"/>
        <v>1282.2558518000008</v>
      </c>
      <c r="Q30" s="42">
        <f t="shared" si="60"/>
        <v>1410.481436980001</v>
      </c>
      <c r="R30" s="42">
        <f t="shared" si="60"/>
        <v>1551.5295806780014</v>
      </c>
      <c r="S30" s="42">
        <f t="shared" si="60"/>
        <v>1706.6825387458016</v>
      </c>
      <c r="T30" s="42"/>
      <c r="U30" s="42">
        <f t="shared" si="41"/>
        <v>1425.2624999999998</v>
      </c>
      <c r="V30" s="42">
        <f t="shared" si="41"/>
        <v>1460.8940624999996</v>
      </c>
      <c r="W30" s="42">
        <f t="shared" si="41"/>
        <v>1497.4164140624996</v>
      </c>
      <c r="X30" s="42">
        <f t="shared" si="41"/>
        <v>1534.8518244140621</v>
      </c>
      <c r="Y30" s="42">
        <f t="shared" si="41"/>
        <v>1573.2231200244132</v>
      </c>
      <c r="Z30" s="42">
        <f t="shared" si="41"/>
        <v>1612.5536980250236</v>
      </c>
      <c r="AA30" s="42">
        <f t="shared" si="41"/>
        <v>1652.8675404756489</v>
      </c>
      <c r="AB30" s="42">
        <f t="shared" si="41"/>
        <v>1694.1892289875398</v>
      </c>
      <c r="AC30" s="42">
        <f t="shared" si="41"/>
        <v>1736.5439597122283</v>
      </c>
      <c r="AD30" s="42">
        <f t="shared" si="41"/>
        <v>1779.9575587050338</v>
      </c>
      <c r="AE30" s="42"/>
      <c r="AF30" s="42"/>
      <c r="AG30" s="42">
        <f t="shared" si="54"/>
        <v>-701.46249999999975</v>
      </c>
      <c r="AH30" s="42">
        <f t="shared" si="42"/>
        <v>-664.71406249999939</v>
      </c>
      <c r="AI30" s="42">
        <f t="shared" si="43"/>
        <v>-621.61841406249937</v>
      </c>
      <c r="AJ30" s="42">
        <f t="shared" si="44"/>
        <v>-571.47402441406177</v>
      </c>
      <c r="AK30" s="42">
        <f t="shared" si="45"/>
        <v>-513.50754002441272</v>
      </c>
      <c r="AL30" s="42">
        <f t="shared" si="46"/>
        <v>-446.86656002502286</v>
      </c>
      <c r="AM30" s="42">
        <f t="shared" si="47"/>
        <v>-370.61168867564811</v>
      </c>
      <c r="AN30" s="42">
        <f t="shared" si="48"/>
        <v>-283.70779200753873</v>
      </c>
      <c r="AO30" s="42">
        <f t="shared" si="49"/>
        <v>-185.01437903422698</v>
      </c>
      <c r="AP30" s="42">
        <f t="shared" si="50"/>
        <v>-73.275019959232168</v>
      </c>
      <c r="AQ30" s="42"/>
      <c r="AR30" s="42">
        <f>B30*$AR$3</f>
        <v>57010.499999999993</v>
      </c>
      <c r="AS30" s="42">
        <f t="shared" ref="AS30:BA30" si="61">AR30*$AR$3</f>
        <v>58435.76249999999</v>
      </c>
      <c r="AT30" s="42">
        <f t="shared" si="61"/>
        <v>59896.656562499986</v>
      </c>
      <c r="AU30" s="42">
        <f t="shared" si="61"/>
        <v>61394.072976562478</v>
      </c>
      <c r="AV30" s="42">
        <f t="shared" si="61"/>
        <v>62928.924800976536</v>
      </c>
      <c r="AW30" s="42">
        <f t="shared" si="61"/>
        <v>64502.147921000942</v>
      </c>
      <c r="AX30" s="42">
        <f t="shared" si="61"/>
        <v>66114.70161902596</v>
      </c>
      <c r="AY30" s="42">
        <f t="shared" si="61"/>
        <v>67767.569159501596</v>
      </c>
      <c r="AZ30" s="42">
        <f t="shared" si="61"/>
        <v>69461.758388489136</v>
      </c>
      <c r="BA30" s="42">
        <f t="shared" si="61"/>
        <v>71198.302348201352</v>
      </c>
    </row>
    <row r="31" spans="1:53" ht="17.25" customHeight="1" x14ac:dyDescent="0.25">
      <c r="A31" s="46"/>
      <c r="B31" s="3"/>
      <c r="C31" s="1"/>
      <c r="D31" s="3"/>
      <c r="E31" s="3"/>
      <c r="F31" s="3"/>
      <c r="G31" s="3"/>
      <c r="H31" s="17"/>
      <c r="I31" s="11"/>
    </row>
    <row r="32" spans="1:53" ht="17.25" customHeight="1" x14ac:dyDescent="0.25">
      <c r="A32" s="46"/>
      <c r="B32" s="3"/>
      <c r="C32" s="1"/>
      <c r="D32" s="3"/>
      <c r="E32" s="3"/>
      <c r="F32" s="3"/>
      <c r="G32" s="3"/>
      <c r="H32" s="17"/>
      <c r="I32" s="11"/>
    </row>
    <row r="33" spans="1:53" ht="17.25" customHeight="1" x14ac:dyDescent="0.25">
      <c r="A33" s="46"/>
      <c r="B33" s="3"/>
      <c r="C33" s="1"/>
      <c r="D33" s="3"/>
      <c r="E33" s="3"/>
      <c r="F33" s="3"/>
      <c r="G33" s="3"/>
      <c r="H33" s="17"/>
    </row>
    <row r="34" spans="1:53" ht="17.25" customHeight="1" x14ac:dyDescent="0.25">
      <c r="B34" s="19" t="s">
        <v>60</v>
      </c>
    </row>
    <row r="35" spans="1:53" s="19" customFormat="1" ht="17.25" customHeight="1" x14ac:dyDescent="0.25">
      <c r="B35" s="20" t="s">
        <v>0</v>
      </c>
      <c r="C35" s="20" t="s">
        <v>1</v>
      </c>
      <c r="D35" s="20" t="s">
        <v>3</v>
      </c>
      <c r="E35" s="20" t="s">
        <v>39</v>
      </c>
      <c r="F35" s="20" t="s">
        <v>2</v>
      </c>
      <c r="G35" s="20" t="s">
        <v>58</v>
      </c>
      <c r="H35" s="21" t="s">
        <v>38</v>
      </c>
      <c r="J35" s="30" t="s">
        <v>114</v>
      </c>
      <c r="K35" s="30" t="s">
        <v>104</v>
      </c>
      <c r="L35" s="30" t="s">
        <v>105</v>
      </c>
      <c r="M35" s="30" t="s">
        <v>106</v>
      </c>
      <c r="N35" s="30" t="s">
        <v>107</v>
      </c>
      <c r="O35" s="30" t="s">
        <v>108</v>
      </c>
      <c r="P35" s="30" t="s">
        <v>109</v>
      </c>
      <c r="Q35" s="30" t="s">
        <v>110</v>
      </c>
      <c r="R35" s="30" t="s">
        <v>111</v>
      </c>
      <c r="S35" s="30" t="s">
        <v>112</v>
      </c>
      <c r="U35" s="30" t="s">
        <v>114</v>
      </c>
      <c r="V35" s="30" t="s">
        <v>104</v>
      </c>
      <c r="W35" s="30" t="s">
        <v>105</v>
      </c>
      <c r="X35" s="30" t="s">
        <v>106</v>
      </c>
      <c r="Y35" s="30" t="s">
        <v>107</v>
      </c>
      <c r="Z35" s="30" t="s">
        <v>108</v>
      </c>
      <c r="AA35" s="30" t="s">
        <v>109</v>
      </c>
      <c r="AB35" s="30" t="s">
        <v>110</v>
      </c>
      <c r="AC35" s="30" t="s">
        <v>111</v>
      </c>
      <c r="AD35" s="30" t="s">
        <v>112</v>
      </c>
      <c r="AG35" s="30" t="s">
        <v>114</v>
      </c>
      <c r="AH35" s="30" t="s">
        <v>104</v>
      </c>
      <c r="AI35" s="30" t="s">
        <v>105</v>
      </c>
      <c r="AJ35" s="30" t="s">
        <v>106</v>
      </c>
      <c r="AK35" s="30" t="s">
        <v>107</v>
      </c>
      <c r="AL35" s="30" t="s">
        <v>108</v>
      </c>
      <c r="AM35" s="30" t="s">
        <v>109</v>
      </c>
      <c r="AN35" s="30" t="s">
        <v>110</v>
      </c>
      <c r="AO35" s="30" t="s">
        <v>111</v>
      </c>
      <c r="AP35" s="30" t="s">
        <v>112</v>
      </c>
      <c r="AR35" s="30" t="s">
        <v>114</v>
      </c>
      <c r="AS35" s="30" t="s">
        <v>104</v>
      </c>
      <c r="AT35" s="30" t="s">
        <v>105</v>
      </c>
      <c r="AU35" s="30" t="s">
        <v>106</v>
      </c>
      <c r="AV35" s="30" t="s">
        <v>107</v>
      </c>
      <c r="AW35" s="30" t="s">
        <v>108</v>
      </c>
      <c r="AX35" s="30" t="s">
        <v>109</v>
      </c>
      <c r="AY35" s="30" t="s">
        <v>110</v>
      </c>
      <c r="AZ35" s="30" t="s">
        <v>111</v>
      </c>
      <c r="BA35" s="30" t="s">
        <v>112</v>
      </c>
    </row>
    <row r="36" spans="1:53" ht="17.25" customHeight="1" x14ac:dyDescent="0.25">
      <c r="A36" s="46" t="s">
        <v>36</v>
      </c>
      <c r="B36" s="3">
        <f>'HUD Income'!$E$13</f>
        <v>20600</v>
      </c>
      <c r="C36" s="1">
        <v>0.2</v>
      </c>
      <c r="D36" s="3">
        <f>'HUD Income'!$O$17</f>
        <v>772.5</v>
      </c>
      <c r="E36" s="3">
        <f t="shared" ref="E36:E40" si="62">B36*0.3/12</f>
        <v>515</v>
      </c>
      <c r="F36" s="3">
        <f>Rents!$E$37</f>
        <v>316</v>
      </c>
      <c r="G36" s="3">
        <f t="shared" ref="G36:G40" si="63">F36-E36</f>
        <v>-199</v>
      </c>
      <c r="H36" s="17" t="str">
        <f t="shared" ref="H36:H40" si="64">IF(G36&gt;0,G36,"N/A")</f>
        <v>N/A</v>
      </c>
      <c r="J36" s="42">
        <f>$F36*1.1</f>
        <v>347.6</v>
      </c>
      <c r="K36" s="42">
        <f>J36*1.1</f>
        <v>382.36000000000007</v>
      </c>
      <c r="L36" s="42">
        <f t="shared" ref="L36:S36" si="65">K36*1.1</f>
        <v>420.59600000000012</v>
      </c>
      <c r="M36" s="42">
        <f t="shared" si="65"/>
        <v>462.65560000000016</v>
      </c>
      <c r="N36" s="42">
        <f t="shared" si="65"/>
        <v>508.92116000000021</v>
      </c>
      <c r="O36" s="42">
        <f t="shared" si="65"/>
        <v>559.81327600000031</v>
      </c>
      <c r="P36" s="42">
        <f t="shared" si="65"/>
        <v>615.79460360000041</v>
      </c>
      <c r="Q36" s="42">
        <f t="shared" si="65"/>
        <v>677.37406396000051</v>
      </c>
      <c r="R36" s="42">
        <f t="shared" si="65"/>
        <v>745.11147035600061</v>
      </c>
      <c r="S36" s="42">
        <f t="shared" si="65"/>
        <v>819.62261739160078</v>
      </c>
      <c r="T36" s="42"/>
      <c r="U36" s="42">
        <f t="shared" ref="U36:AD40" si="66">(AR36*$U$4)/12</f>
        <v>527.87499999999989</v>
      </c>
      <c r="V36" s="42">
        <f t="shared" si="66"/>
        <v>541.07187499999975</v>
      </c>
      <c r="W36" s="42">
        <f t="shared" si="66"/>
        <v>554.5986718749997</v>
      </c>
      <c r="X36" s="42">
        <f t="shared" si="66"/>
        <v>568.46363867187472</v>
      </c>
      <c r="Y36" s="42">
        <f t="shared" si="66"/>
        <v>582.67522963867157</v>
      </c>
      <c r="Z36" s="42">
        <f t="shared" si="66"/>
        <v>597.24211037963835</v>
      </c>
      <c r="AA36" s="42">
        <f t="shared" si="66"/>
        <v>612.1731631391292</v>
      </c>
      <c r="AB36" s="42">
        <f t="shared" si="66"/>
        <v>627.47749221760739</v>
      </c>
      <c r="AC36" s="42">
        <f t="shared" si="66"/>
        <v>643.16442952304749</v>
      </c>
      <c r="AD36" s="42">
        <f t="shared" si="66"/>
        <v>659.2435402611236</v>
      </c>
      <c r="AE36" s="42"/>
      <c r="AF36" s="42"/>
      <c r="AG36" s="42">
        <f>J36-U36</f>
        <v>-180.27499999999986</v>
      </c>
      <c r="AH36" s="42">
        <f t="shared" ref="AH36:AH40" si="67">K36-V36</f>
        <v>-158.71187499999968</v>
      </c>
      <c r="AI36" s="42">
        <f t="shared" ref="AI36:AI40" si="68">L36-W36</f>
        <v>-134.00267187499958</v>
      </c>
      <c r="AJ36" s="42">
        <f t="shared" ref="AJ36:AJ40" si="69">M36-X36</f>
        <v>-105.80803867187456</v>
      </c>
      <c r="AK36" s="42">
        <f t="shared" ref="AK36:AK40" si="70">N36-Y36</f>
        <v>-73.754069638671353</v>
      </c>
      <c r="AL36" s="42">
        <f t="shared" ref="AL36:AL40" si="71">O36-Z36</f>
        <v>-37.428834379638033</v>
      </c>
      <c r="AM36" s="42">
        <f t="shared" ref="AM36:AM40" si="72">P36-AA36</f>
        <v>3.621440460871213</v>
      </c>
      <c r="AN36" s="42">
        <f t="shared" ref="AN36:AN40" si="73">Q36-AB36</f>
        <v>49.896571742393121</v>
      </c>
      <c r="AO36" s="42">
        <f t="shared" ref="AO36:AO40" si="74">R36-AC36</f>
        <v>101.94704083295312</v>
      </c>
      <c r="AP36" s="42">
        <f t="shared" ref="AP36:AP40" si="75">S36-AD36</f>
        <v>160.37907713047719</v>
      </c>
      <c r="AQ36" s="42"/>
      <c r="AR36" s="42">
        <f>B36*$AR$3</f>
        <v>21114.999999999996</v>
      </c>
      <c r="AS36" s="42">
        <f t="shared" ref="AS36:BA36" si="76">AR36*$AR$3</f>
        <v>21642.874999999993</v>
      </c>
      <c r="AT36" s="42">
        <f t="shared" si="76"/>
        <v>22183.946874999991</v>
      </c>
      <c r="AU36" s="42">
        <f t="shared" si="76"/>
        <v>22738.54554687499</v>
      </c>
      <c r="AV36" s="42">
        <f t="shared" si="76"/>
        <v>23307.009185546864</v>
      </c>
      <c r="AW36" s="42">
        <f t="shared" si="76"/>
        <v>23889.684415185533</v>
      </c>
      <c r="AX36" s="42">
        <f t="shared" si="76"/>
        <v>24486.92652556517</v>
      </c>
      <c r="AY36" s="42">
        <f t="shared" si="76"/>
        <v>25099.099688704297</v>
      </c>
      <c r="AZ36" s="42">
        <f t="shared" si="76"/>
        <v>25726.5771809219</v>
      </c>
      <c r="BA36" s="42">
        <f t="shared" si="76"/>
        <v>26369.741610444944</v>
      </c>
    </row>
    <row r="37" spans="1:53" ht="17.25" customHeight="1" x14ac:dyDescent="0.25">
      <c r="A37" s="46"/>
      <c r="B37" s="3">
        <f>'HUD Income'!$E$17</f>
        <v>30900</v>
      </c>
      <c r="C37" s="1">
        <v>0.3</v>
      </c>
      <c r="D37" s="3">
        <f>'HUD Income'!$O$17</f>
        <v>772.5</v>
      </c>
      <c r="E37" s="3">
        <f t="shared" si="62"/>
        <v>772.5</v>
      </c>
      <c r="F37" s="3">
        <f>Rents!$E$37</f>
        <v>316</v>
      </c>
      <c r="G37" s="3">
        <f t="shared" si="63"/>
        <v>-456.5</v>
      </c>
      <c r="H37" s="17" t="str">
        <f t="shared" si="64"/>
        <v>N/A</v>
      </c>
      <c r="J37" s="42">
        <f t="shared" ref="J37:J40" si="77">$F37*1.1</f>
        <v>347.6</v>
      </c>
      <c r="K37" s="42">
        <f t="shared" ref="K37:S37" si="78">J37*1.1</f>
        <v>382.36000000000007</v>
      </c>
      <c r="L37" s="42">
        <f t="shared" si="78"/>
        <v>420.59600000000012</v>
      </c>
      <c r="M37" s="42">
        <f t="shared" si="78"/>
        <v>462.65560000000016</v>
      </c>
      <c r="N37" s="42">
        <f t="shared" si="78"/>
        <v>508.92116000000021</v>
      </c>
      <c r="O37" s="42">
        <f t="shared" si="78"/>
        <v>559.81327600000031</v>
      </c>
      <c r="P37" s="42">
        <f t="shared" si="78"/>
        <v>615.79460360000041</v>
      </c>
      <c r="Q37" s="42">
        <f t="shared" si="78"/>
        <v>677.37406396000051</v>
      </c>
      <c r="R37" s="42">
        <f t="shared" si="78"/>
        <v>745.11147035600061</v>
      </c>
      <c r="S37" s="42">
        <f t="shared" si="78"/>
        <v>819.62261739160078</v>
      </c>
      <c r="T37" s="42"/>
      <c r="U37" s="42">
        <f t="shared" si="66"/>
        <v>791.81249999999989</v>
      </c>
      <c r="V37" s="42">
        <f t="shared" si="66"/>
        <v>811.6078124999998</v>
      </c>
      <c r="W37" s="42">
        <f t="shared" si="66"/>
        <v>831.89800781249971</v>
      </c>
      <c r="X37" s="42">
        <f t="shared" si="66"/>
        <v>852.69545800781214</v>
      </c>
      <c r="Y37" s="42">
        <f t="shared" si="66"/>
        <v>874.01284445800729</v>
      </c>
      <c r="Z37" s="42">
        <f t="shared" si="66"/>
        <v>895.86316556945746</v>
      </c>
      <c r="AA37" s="42">
        <f t="shared" si="66"/>
        <v>918.2597447086938</v>
      </c>
      <c r="AB37" s="42">
        <f t="shared" si="66"/>
        <v>941.21623832641114</v>
      </c>
      <c r="AC37" s="42">
        <f t="shared" si="66"/>
        <v>964.74664428457118</v>
      </c>
      <c r="AD37" s="42">
        <f t="shared" si="66"/>
        <v>988.8653103916854</v>
      </c>
      <c r="AE37" s="42"/>
      <c r="AF37" s="42"/>
      <c r="AG37" s="42">
        <f t="shared" ref="AG37:AG40" si="79">J37-U37</f>
        <v>-444.21249999999986</v>
      </c>
      <c r="AH37" s="42">
        <f t="shared" si="67"/>
        <v>-429.24781249999972</v>
      </c>
      <c r="AI37" s="42">
        <f t="shared" si="68"/>
        <v>-411.3020078124996</v>
      </c>
      <c r="AJ37" s="42">
        <f t="shared" si="69"/>
        <v>-390.03985800781197</v>
      </c>
      <c r="AK37" s="42">
        <f t="shared" si="70"/>
        <v>-365.09168445800708</v>
      </c>
      <c r="AL37" s="42">
        <f t="shared" si="71"/>
        <v>-336.04988956945715</v>
      </c>
      <c r="AM37" s="42">
        <f t="shared" si="72"/>
        <v>-302.46514110869339</v>
      </c>
      <c r="AN37" s="42">
        <f t="shared" si="73"/>
        <v>-263.84217436641063</v>
      </c>
      <c r="AO37" s="42">
        <f t="shared" si="74"/>
        <v>-219.63517392857057</v>
      </c>
      <c r="AP37" s="42">
        <f t="shared" si="75"/>
        <v>-169.24269300008461</v>
      </c>
      <c r="AQ37" s="42"/>
      <c r="AR37" s="42">
        <f>B37*$AR$3</f>
        <v>31672.499999999996</v>
      </c>
      <c r="AS37" s="42">
        <f t="shared" ref="AS37:BA37" si="80">AR37*$AR$3</f>
        <v>32464.312499999993</v>
      </c>
      <c r="AT37" s="42">
        <f t="shared" si="80"/>
        <v>33275.920312499991</v>
      </c>
      <c r="AU37" s="42">
        <f t="shared" si="80"/>
        <v>34107.818320312486</v>
      </c>
      <c r="AV37" s="42">
        <f t="shared" si="80"/>
        <v>34960.513778320295</v>
      </c>
      <c r="AW37" s="42">
        <f t="shared" si="80"/>
        <v>35834.526622778299</v>
      </c>
      <c r="AX37" s="42">
        <f t="shared" si="80"/>
        <v>36730.389788347755</v>
      </c>
      <c r="AY37" s="42">
        <f t="shared" si="80"/>
        <v>37648.649533056443</v>
      </c>
      <c r="AZ37" s="42">
        <f t="shared" si="80"/>
        <v>38589.865771382851</v>
      </c>
      <c r="BA37" s="42">
        <f t="shared" si="80"/>
        <v>39554.61241566742</v>
      </c>
    </row>
    <row r="38" spans="1:53" ht="17.25" customHeight="1" x14ac:dyDescent="0.25">
      <c r="A38" s="46"/>
      <c r="B38" s="3">
        <f>'HUD Income'!$E$21</f>
        <v>41200</v>
      </c>
      <c r="C38" s="1">
        <v>0.4</v>
      </c>
      <c r="D38" s="3">
        <f>'HUD Income'!$O$21</f>
        <v>1030</v>
      </c>
      <c r="E38" s="3">
        <f t="shared" si="62"/>
        <v>1030</v>
      </c>
      <c r="F38" s="3">
        <f>Rents!$E$34</f>
        <v>658</v>
      </c>
      <c r="G38" s="3">
        <f t="shared" si="63"/>
        <v>-372</v>
      </c>
      <c r="H38" s="17" t="str">
        <f t="shared" si="64"/>
        <v>N/A</v>
      </c>
      <c r="J38" s="42">
        <f t="shared" si="77"/>
        <v>723.80000000000007</v>
      </c>
      <c r="K38" s="42">
        <f t="shared" ref="K38:S38" si="81">J38*1.1</f>
        <v>796.18000000000018</v>
      </c>
      <c r="L38" s="42">
        <f t="shared" si="81"/>
        <v>875.79800000000023</v>
      </c>
      <c r="M38" s="42">
        <f t="shared" si="81"/>
        <v>963.37780000000032</v>
      </c>
      <c r="N38" s="42">
        <f t="shared" si="81"/>
        <v>1059.7155800000005</v>
      </c>
      <c r="O38" s="42">
        <f t="shared" si="81"/>
        <v>1165.6871380000007</v>
      </c>
      <c r="P38" s="42">
        <f t="shared" si="81"/>
        <v>1282.2558518000008</v>
      </c>
      <c r="Q38" s="42">
        <f t="shared" si="81"/>
        <v>1410.481436980001</v>
      </c>
      <c r="R38" s="42">
        <f t="shared" si="81"/>
        <v>1551.5295806780014</v>
      </c>
      <c r="S38" s="42">
        <f t="shared" si="81"/>
        <v>1706.6825387458016</v>
      </c>
      <c r="T38" s="42"/>
      <c r="U38" s="42">
        <f t="shared" si="66"/>
        <v>1055.7499999999998</v>
      </c>
      <c r="V38" s="42">
        <f t="shared" si="66"/>
        <v>1082.1437499999995</v>
      </c>
      <c r="W38" s="42">
        <f t="shared" si="66"/>
        <v>1109.1973437499994</v>
      </c>
      <c r="X38" s="42">
        <f t="shared" si="66"/>
        <v>1136.9272773437494</v>
      </c>
      <c r="Y38" s="42">
        <f t="shared" si="66"/>
        <v>1165.3504592773431</v>
      </c>
      <c r="Z38" s="42">
        <f t="shared" si="66"/>
        <v>1194.4842207592767</v>
      </c>
      <c r="AA38" s="42">
        <f t="shared" si="66"/>
        <v>1224.3463262782584</v>
      </c>
      <c r="AB38" s="42">
        <f t="shared" si="66"/>
        <v>1254.9549844352148</v>
      </c>
      <c r="AC38" s="42">
        <f t="shared" si="66"/>
        <v>1286.328859046095</v>
      </c>
      <c r="AD38" s="42">
        <f t="shared" si="66"/>
        <v>1318.4870805222472</v>
      </c>
      <c r="AE38" s="42"/>
      <c r="AF38" s="42"/>
      <c r="AG38" s="42">
        <f t="shared" si="79"/>
        <v>-331.9499999999997</v>
      </c>
      <c r="AH38" s="42">
        <f t="shared" si="67"/>
        <v>-285.96374999999932</v>
      </c>
      <c r="AI38" s="42">
        <f t="shared" si="68"/>
        <v>-233.39934374999916</v>
      </c>
      <c r="AJ38" s="42">
        <f t="shared" si="69"/>
        <v>-173.54947734374912</v>
      </c>
      <c r="AK38" s="42">
        <f t="shared" si="70"/>
        <v>-105.63487927734263</v>
      </c>
      <c r="AL38" s="42">
        <f t="shared" si="71"/>
        <v>-28.797082759276009</v>
      </c>
      <c r="AM38" s="42">
        <f t="shared" si="72"/>
        <v>57.909525521742353</v>
      </c>
      <c r="AN38" s="42">
        <f t="shared" si="73"/>
        <v>155.52645254478625</v>
      </c>
      <c r="AO38" s="42">
        <f t="shared" si="74"/>
        <v>265.20072163190639</v>
      </c>
      <c r="AP38" s="42">
        <f t="shared" si="75"/>
        <v>388.1954582235544</v>
      </c>
      <c r="AQ38" s="42"/>
      <c r="AR38" s="42">
        <f>B38*$AR$3</f>
        <v>42229.999999999993</v>
      </c>
      <c r="AS38" s="42">
        <f t="shared" ref="AS38:BA38" si="82">AR38*$AR$3</f>
        <v>43285.749999999985</v>
      </c>
      <c r="AT38" s="42">
        <f t="shared" si="82"/>
        <v>44367.893749999981</v>
      </c>
      <c r="AU38" s="42">
        <f t="shared" si="82"/>
        <v>45477.091093749979</v>
      </c>
      <c r="AV38" s="42">
        <f t="shared" si="82"/>
        <v>46614.018371093727</v>
      </c>
      <c r="AW38" s="42">
        <f t="shared" si="82"/>
        <v>47779.368830371066</v>
      </c>
      <c r="AX38" s="42">
        <f t="shared" si="82"/>
        <v>48973.85305113034</v>
      </c>
      <c r="AY38" s="42">
        <f t="shared" si="82"/>
        <v>50198.199377408593</v>
      </c>
      <c r="AZ38" s="42">
        <f t="shared" si="82"/>
        <v>51453.154361843801</v>
      </c>
      <c r="BA38" s="42">
        <f t="shared" si="82"/>
        <v>52739.483220889888</v>
      </c>
    </row>
    <row r="39" spans="1:53" ht="17.25" customHeight="1" x14ac:dyDescent="0.25">
      <c r="A39" s="46"/>
      <c r="B39" s="3">
        <f>'HUD Income'!$E$25</f>
        <v>51500</v>
      </c>
      <c r="C39" s="1">
        <v>0.5</v>
      </c>
      <c r="D39" s="3">
        <f>'HUD Income'!$O$25</f>
        <v>1287.5</v>
      </c>
      <c r="E39" s="3">
        <f t="shared" si="62"/>
        <v>1287.5</v>
      </c>
      <c r="F39" s="3">
        <f>Rents!$E$34</f>
        <v>658</v>
      </c>
      <c r="G39" s="3">
        <f t="shared" si="63"/>
        <v>-629.5</v>
      </c>
      <c r="H39" s="17" t="str">
        <f t="shared" si="64"/>
        <v>N/A</v>
      </c>
      <c r="J39" s="42">
        <f t="shared" si="77"/>
        <v>723.80000000000007</v>
      </c>
      <c r="K39" s="42">
        <f t="shared" ref="K39:S39" si="83">J39*1.1</f>
        <v>796.18000000000018</v>
      </c>
      <c r="L39" s="42">
        <f t="shared" si="83"/>
        <v>875.79800000000023</v>
      </c>
      <c r="M39" s="42">
        <f t="shared" si="83"/>
        <v>963.37780000000032</v>
      </c>
      <c r="N39" s="42">
        <f t="shared" si="83"/>
        <v>1059.7155800000005</v>
      </c>
      <c r="O39" s="42">
        <f t="shared" si="83"/>
        <v>1165.6871380000007</v>
      </c>
      <c r="P39" s="42">
        <f t="shared" si="83"/>
        <v>1282.2558518000008</v>
      </c>
      <c r="Q39" s="42">
        <f t="shared" si="83"/>
        <v>1410.481436980001</v>
      </c>
      <c r="R39" s="42">
        <f t="shared" si="83"/>
        <v>1551.5295806780014</v>
      </c>
      <c r="S39" s="42">
        <f t="shared" si="83"/>
        <v>1706.6825387458016</v>
      </c>
      <c r="T39" s="42"/>
      <c r="U39" s="42">
        <f t="shared" si="66"/>
        <v>1319.6874999999998</v>
      </c>
      <c r="V39" s="42">
        <f t="shared" si="66"/>
        <v>1352.6796874999995</v>
      </c>
      <c r="W39" s="42">
        <f t="shared" si="66"/>
        <v>1386.4966796874994</v>
      </c>
      <c r="X39" s="42">
        <f t="shared" si="66"/>
        <v>1421.1590966796866</v>
      </c>
      <c r="Y39" s="42">
        <f t="shared" si="66"/>
        <v>1456.6880740966787</v>
      </c>
      <c r="Z39" s="42">
        <f t="shared" si="66"/>
        <v>1493.1052759490956</v>
      </c>
      <c r="AA39" s="42">
        <f t="shared" si="66"/>
        <v>1530.4329078478229</v>
      </c>
      <c r="AB39" s="42">
        <f t="shared" si="66"/>
        <v>1568.6937305440185</v>
      </c>
      <c r="AC39" s="42">
        <f t="shared" si="66"/>
        <v>1607.9110738076188</v>
      </c>
      <c r="AD39" s="42">
        <f t="shared" si="66"/>
        <v>1648.1088506528092</v>
      </c>
      <c r="AE39" s="42"/>
      <c r="AF39" s="42"/>
      <c r="AG39" s="42">
        <f t="shared" si="79"/>
        <v>-595.8874999999997</v>
      </c>
      <c r="AH39" s="42">
        <f t="shared" si="67"/>
        <v>-556.49968749999937</v>
      </c>
      <c r="AI39" s="42">
        <f t="shared" si="68"/>
        <v>-510.69867968749918</v>
      </c>
      <c r="AJ39" s="42">
        <f t="shared" si="69"/>
        <v>-457.78129667968631</v>
      </c>
      <c r="AK39" s="42">
        <f t="shared" si="70"/>
        <v>-396.97249409667825</v>
      </c>
      <c r="AL39" s="42">
        <f t="shared" si="71"/>
        <v>-327.4181379490949</v>
      </c>
      <c r="AM39" s="42">
        <f t="shared" si="72"/>
        <v>-248.17705604782213</v>
      </c>
      <c r="AN39" s="42">
        <f t="shared" si="73"/>
        <v>-158.2122935640175</v>
      </c>
      <c r="AO39" s="42">
        <f t="shared" si="74"/>
        <v>-56.381493129617411</v>
      </c>
      <c r="AP39" s="42">
        <f t="shared" si="75"/>
        <v>58.57368809299237</v>
      </c>
      <c r="AQ39" s="42"/>
      <c r="AR39" s="42">
        <f>B39*$AR$3</f>
        <v>52787.499999999993</v>
      </c>
      <c r="AS39" s="42">
        <f t="shared" ref="AS39:BA39" si="84">AR39*$AR$3</f>
        <v>54107.187499999985</v>
      </c>
      <c r="AT39" s="42">
        <f t="shared" si="84"/>
        <v>55459.867187499978</v>
      </c>
      <c r="AU39" s="42">
        <f t="shared" si="84"/>
        <v>56846.363867187472</v>
      </c>
      <c r="AV39" s="42">
        <f t="shared" si="84"/>
        <v>58267.522963867152</v>
      </c>
      <c r="AW39" s="42">
        <f t="shared" si="84"/>
        <v>59724.211037963825</v>
      </c>
      <c r="AX39" s="42">
        <f t="shared" si="84"/>
        <v>61217.316313912917</v>
      </c>
      <c r="AY39" s="42">
        <f t="shared" si="84"/>
        <v>62747.749221760736</v>
      </c>
      <c r="AZ39" s="42">
        <f t="shared" si="84"/>
        <v>64316.442952304751</v>
      </c>
      <c r="BA39" s="42">
        <f t="shared" si="84"/>
        <v>65924.354026112371</v>
      </c>
    </row>
    <row r="40" spans="1:53" ht="17.25" customHeight="1" x14ac:dyDescent="0.25">
      <c r="A40" s="46"/>
      <c r="B40" s="3">
        <f>'HUD Income'!$E$29</f>
        <v>61800</v>
      </c>
      <c r="C40" s="1">
        <v>0.6</v>
      </c>
      <c r="D40" s="3">
        <f>'HUD Income'!$O$29</f>
        <v>1545</v>
      </c>
      <c r="E40" s="3">
        <f t="shared" si="62"/>
        <v>1545</v>
      </c>
      <c r="F40" s="3">
        <f>Rents!$E$34</f>
        <v>658</v>
      </c>
      <c r="G40" s="3">
        <f t="shared" si="63"/>
        <v>-887</v>
      </c>
      <c r="H40" s="17" t="str">
        <f t="shared" si="64"/>
        <v>N/A</v>
      </c>
      <c r="J40" s="42">
        <f t="shared" si="77"/>
        <v>723.80000000000007</v>
      </c>
      <c r="K40" s="42">
        <f t="shared" ref="K40:S40" si="85">J40*1.1</f>
        <v>796.18000000000018</v>
      </c>
      <c r="L40" s="42">
        <f t="shared" si="85"/>
        <v>875.79800000000023</v>
      </c>
      <c r="M40" s="42">
        <f t="shared" si="85"/>
        <v>963.37780000000032</v>
      </c>
      <c r="N40" s="42">
        <f t="shared" si="85"/>
        <v>1059.7155800000005</v>
      </c>
      <c r="O40" s="42">
        <f t="shared" si="85"/>
        <v>1165.6871380000007</v>
      </c>
      <c r="P40" s="42">
        <f t="shared" si="85"/>
        <v>1282.2558518000008</v>
      </c>
      <c r="Q40" s="42">
        <f t="shared" si="85"/>
        <v>1410.481436980001</v>
      </c>
      <c r="R40" s="42">
        <f t="shared" si="85"/>
        <v>1551.5295806780014</v>
      </c>
      <c r="S40" s="42">
        <f t="shared" si="85"/>
        <v>1706.6825387458016</v>
      </c>
      <c r="T40" s="42"/>
      <c r="U40" s="42">
        <f t="shared" si="66"/>
        <v>1583.6249999999998</v>
      </c>
      <c r="V40" s="42">
        <f t="shared" si="66"/>
        <v>1623.2156249999996</v>
      </c>
      <c r="W40" s="42">
        <f t="shared" si="66"/>
        <v>1663.7960156249994</v>
      </c>
      <c r="X40" s="42">
        <f t="shared" si="66"/>
        <v>1705.3909160156243</v>
      </c>
      <c r="Y40" s="42">
        <f t="shared" si="66"/>
        <v>1748.0256889160146</v>
      </c>
      <c r="Z40" s="42">
        <f t="shared" si="66"/>
        <v>1791.7263311389149</v>
      </c>
      <c r="AA40" s="42">
        <f t="shared" si="66"/>
        <v>1836.5194894173876</v>
      </c>
      <c r="AB40" s="42">
        <f t="shared" si="66"/>
        <v>1882.4324766528223</v>
      </c>
      <c r="AC40" s="42">
        <f t="shared" si="66"/>
        <v>1929.4932885691424</v>
      </c>
      <c r="AD40" s="42">
        <f t="shared" si="66"/>
        <v>1977.7306207833708</v>
      </c>
      <c r="AE40" s="42"/>
      <c r="AF40" s="42"/>
      <c r="AG40" s="42">
        <f t="shared" si="79"/>
        <v>-859.8249999999997</v>
      </c>
      <c r="AH40" s="42">
        <f t="shared" si="67"/>
        <v>-827.03562499999941</v>
      </c>
      <c r="AI40" s="42">
        <f t="shared" si="68"/>
        <v>-787.9980156249992</v>
      </c>
      <c r="AJ40" s="42">
        <f t="shared" si="69"/>
        <v>-742.01311601562395</v>
      </c>
      <c r="AK40" s="42">
        <f t="shared" si="70"/>
        <v>-688.31010891601409</v>
      </c>
      <c r="AL40" s="42">
        <f t="shared" si="71"/>
        <v>-626.03919313891424</v>
      </c>
      <c r="AM40" s="42">
        <f t="shared" si="72"/>
        <v>-554.26363761738685</v>
      </c>
      <c r="AN40" s="42">
        <f t="shared" si="73"/>
        <v>-471.95103967282125</v>
      </c>
      <c r="AO40" s="42">
        <f t="shared" si="74"/>
        <v>-377.96370789114098</v>
      </c>
      <c r="AP40" s="42">
        <f t="shared" si="75"/>
        <v>-271.0480820375692</v>
      </c>
      <c r="AQ40" s="42"/>
      <c r="AR40" s="42">
        <f>B40*$AR$3</f>
        <v>63344.999999999993</v>
      </c>
      <c r="AS40" s="42">
        <f t="shared" ref="AS40:BA40" si="86">AR40*$AR$3</f>
        <v>64928.624999999985</v>
      </c>
      <c r="AT40" s="42">
        <f t="shared" si="86"/>
        <v>66551.840624999983</v>
      </c>
      <c r="AU40" s="42">
        <f t="shared" si="86"/>
        <v>68215.636640624973</v>
      </c>
      <c r="AV40" s="42">
        <f t="shared" si="86"/>
        <v>69921.027556640591</v>
      </c>
      <c r="AW40" s="42">
        <f t="shared" si="86"/>
        <v>71669.053245556599</v>
      </c>
      <c r="AX40" s="42">
        <f t="shared" si="86"/>
        <v>73460.77957669551</v>
      </c>
      <c r="AY40" s="42">
        <f t="shared" si="86"/>
        <v>75297.299066112886</v>
      </c>
      <c r="AZ40" s="42">
        <f t="shared" si="86"/>
        <v>77179.731542765701</v>
      </c>
      <c r="BA40" s="42">
        <f t="shared" si="86"/>
        <v>79109.224831334839</v>
      </c>
    </row>
    <row r="41" spans="1:53" ht="17.25" customHeight="1" x14ac:dyDescent="0.25">
      <c r="A41" s="46"/>
      <c r="B41" s="3"/>
      <c r="C41" s="1"/>
      <c r="D41" s="3"/>
      <c r="E41" s="3"/>
      <c r="F41" s="3"/>
      <c r="G41" s="3"/>
      <c r="H41" s="17"/>
    </row>
    <row r="42" spans="1:53" ht="17.25" customHeight="1" x14ac:dyDescent="0.25">
      <c r="A42" s="46"/>
      <c r="B42" s="3"/>
      <c r="C42" s="1"/>
      <c r="D42" s="3"/>
      <c r="E42" s="3"/>
      <c r="F42" s="3"/>
      <c r="G42" s="3"/>
      <c r="H42" s="17"/>
    </row>
    <row r="43" spans="1:53" ht="17.25" customHeight="1" x14ac:dyDescent="0.25">
      <c r="A43" s="46"/>
      <c r="B43" s="3"/>
      <c r="C43" s="1"/>
      <c r="D43" s="3"/>
      <c r="E43" s="3"/>
      <c r="F43" s="3"/>
      <c r="G43" s="3"/>
      <c r="H43" s="17"/>
    </row>
    <row r="44" spans="1:53" ht="17.25" customHeight="1" x14ac:dyDescent="0.25">
      <c r="B44" s="19" t="s">
        <v>65</v>
      </c>
    </row>
    <row r="45" spans="1:53" s="19" customFormat="1" ht="17.25" customHeight="1" x14ac:dyDescent="0.25">
      <c r="B45" s="20" t="s">
        <v>0</v>
      </c>
      <c r="C45" s="20" t="s">
        <v>1</v>
      </c>
      <c r="D45" s="20" t="s">
        <v>3</v>
      </c>
      <c r="E45" s="20" t="s">
        <v>39</v>
      </c>
      <c r="F45" s="20" t="s">
        <v>2</v>
      </c>
      <c r="G45" s="20" t="s">
        <v>58</v>
      </c>
      <c r="H45" s="21" t="s">
        <v>38</v>
      </c>
      <c r="J45" s="30" t="s">
        <v>114</v>
      </c>
      <c r="K45" s="30" t="s">
        <v>104</v>
      </c>
      <c r="L45" s="30" t="s">
        <v>105</v>
      </c>
      <c r="M45" s="30" t="s">
        <v>106</v>
      </c>
      <c r="N45" s="30" t="s">
        <v>107</v>
      </c>
      <c r="O45" s="30" t="s">
        <v>108</v>
      </c>
      <c r="P45" s="30" t="s">
        <v>109</v>
      </c>
      <c r="Q45" s="30" t="s">
        <v>110</v>
      </c>
      <c r="R45" s="30" t="s">
        <v>111</v>
      </c>
      <c r="S45" s="30" t="s">
        <v>112</v>
      </c>
      <c r="U45" s="30" t="s">
        <v>114</v>
      </c>
      <c r="V45" s="30" t="s">
        <v>104</v>
      </c>
      <c r="W45" s="30" t="s">
        <v>105</v>
      </c>
      <c r="X45" s="30" t="s">
        <v>106</v>
      </c>
      <c r="Y45" s="30" t="s">
        <v>107</v>
      </c>
      <c r="Z45" s="30" t="s">
        <v>108</v>
      </c>
      <c r="AA45" s="30" t="s">
        <v>109</v>
      </c>
      <c r="AB45" s="30" t="s">
        <v>110</v>
      </c>
      <c r="AC45" s="30" t="s">
        <v>111</v>
      </c>
      <c r="AD45" s="30" t="s">
        <v>112</v>
      </c>
      <c r="AG45" s="30" t="s">
        <v>114</v>
      </c>
      <c r="AH45" s="30" t="s">
        <v>104</v>
      </c>
      <c r="AI45" s="30" t="s">
        <v>105</v>
      </c>
      <c r="AJ45" s="30" t="s">
        <v>106</v>
      </c>
      <c r="AK45" s="30" t="s">
        <v>107</v>
      </c>
      <c r="AL45" s="30" t="s">
        <v>108</v>
      </c>
      <c r="AM45" s="30" t="s">
        <v>109</v>
      </c>
      <c r="AN45" s="30" t="s">
        <v>110</v>
      </c>
      <c r="AO45" s="30" t="s">
        <v>111</v>
      </c>
      <c r="AP45" s="30" t="s">
        <v>112</v>
      </c>
      <c r="AR45" s="30" t="s">
        <v>114</v>
      </c>
      <c r="AS45" s="30" t="s">
        <v>104</v>
      </c>
      <c r="AT45" s="30" t="s">
        <v>105</v>
      </c>
      <c r="AU45" s="30" t="s">
        <v>106</v>
      </c>
      <c r="AV45" s="30" t="s">
        <v>107</v>
      </c>
      <c r="AW45" s="30" t="s">
        <v>108</v>
      </c>
      <c r="AX45" s="30" t="s">
        <v>109</v>
      </c>
      <c r="AY45" s="30" t="s">
        <v>110</v>
      </c>
      <c r="AZ45" s="30" t="s">
        <v>111</v>
      </c>
      <c r="BA45" s="30" t="s">
        <v>112</v>
      </c>
    </row>
    <row r="46" spans="1:53" ht="17.25" customHeight="1" x14ac:dyDescent="0.25">
      <c r="A46" s="46" t="s">
        <v>33</v>
      </c>
      <c r="B46" s="3">
        <f>'HUD Income'!$B$13</f>
        <v>14420</v>
      </c>
      <c r="C46" s="1">
        <v>0.2</v>
      </c>
      <c r="D46" s="3">
        <f>'HUD Income'!$L$17</f>
        <v>540.75</v>
      </c>
      <c r="E46" s="3">
        <f t="shared" ref="E46:E50" si="87">B46*0.3/12</f>
        <v>360.5</v>
      </c>
      <c r="F46" s="3">
        <f>Rents!$E$38</f>
        <v>166</v>
      </c>
      <c r="G46" s="3">
        <f t="shared" ref="G46:G50" si="88">F46-E46</f>
        <v>-194.5</v>
      </c>
      <c r="H46" s="17" t="str">
        <f t="shared" ref="H46:H50" si="89">IF(G46&gt;0,G46,"N/A")</f>
        <v>N/A</v>
      </c>
      <c r="J46" s="42">
        <f>$F46*1.1</f>
        <v>182.60000000000002</v>
      </c>
      <c r="K46" s="42">
        <f>J46*1.1</f>
        <v>200.86000000000004</v>
      </c>
      <c r="L46" s="42">
        <f t="shared" ref="L46:S46" si="90">K46*1.1</f>
        <v>220.94600000000005</v>
      </c>
      <c r="M46" s="42">
        <f t="shared" si="90"/>
        <v>243.04060000000007</v>
      </c>
      <c r="N46" s="42">
        <f t="shared" si="90"/>
        <v>267.34466000000009</v>
      </c>
      <c r="O46" s="42">
        <f t="shared" si="90"/>
        <v>294.07912600000014</v>
      </c>
      <c r="P46" s="42">
        <f t="shared" si="90"/>
        <v>323.48703860000018</v>
      </c>
      <c r="Q46" s="42">
        <f t="shared" si="90"/>
        <v>355.83574246000023</v>
      </c>
      <c r="R46" s="42">
        <f t="shared" si="90"/>
        <v>391.4193167060003</v>
      </c>
      <c r="S46" s="42">
        <f t="shared" si="90"/>
        <v>430.56124837660036</v>
      </c>
      <c r="T46" s="42"/>
      <c r="U46" s="42">
        <f t="shared" ref="U46:AD50" si="91">(AR46*$U$4)/12</f>
        <v>369.51249999999999</v>
      </c>
      <c r="V46" s="42">
        <f t="shared" si="91"/>
        <v>378.75031249999989</v>
      </c>
      <c r="W46" s="42">
        <f t="shared" si="91"/>
        <v>388.21907031249992</v>
      </c>
      <c r="X46" s="42">
        <f t="shared" si="91"/>
        <v>397.92454707031237</v>
      </c>
      <c r="Y46" s="42">
        <f t="shared" si="91"/>
        <v>407.87266074707009</v>
      </c>
      <c r="Z46" s="42">
        <f t="shared" si="91"/>
        <v>418.0694772657468</v>
      </c>
      <c r="AA46" s="42">
        <f t="shared" si="91"/>
        <v>428.52121419739041</v>
      </c>
      <c r="AB46" s="42">
        <f t="shared" si="91"/>
        <v>439.23424455232515</v>
      </c>
      <c r="AC46" s="42">
        <f t="shared" si="91"/>
        <v>450.21510066613331</v>
      </c>
      <c r="AD46" s="42">
        <f t="shared" si="91"/>
        <v>461.47047818278656</v>
      </c>
      <c r="AE46" s="42"/>
      <c r="AF46" s="42"/>
      <c r="AG46" s="42">
        <f>J46-U46</f>
        <v>-186.91249999999997</v>
      </c>
      <c r="AH46" s="42">
        <f t="shared" ref="AH46:AH50" si="92">K46-V46</f>
        <v>-177.89031249999985</v>
      </c>
      <c r="AI46" s="42">
        <f t="shared" ref="AI46:AI50" si="93">L46-W46</f>
        <v>-167.27307031249987</v>
      </c>
      <c r="AJ46" s="42">
        <f t="shared" ref="AJ46:AJ50" si="94">M46-X46</f>
        <v>-154.8839470703123</v>
      </c>
      <c r="AK46" s="42">
        <f t="shared" ref="AK46:AK50" si="95">N46-Y46</f>
        <v>-140.52800074707</v>
      </c>
      <c r="AL46" s="42">
        <f t="shared" ref="AL46:AL50" si="96">O46-Z46</f>
        <v>-123.99035126574665</v>
      </c>
      <c r="AM46" s="42">
        <f t="shared" ref="AM46:AM50" si="97">P46-AA46</f>
        <v>-105.03417559739023</v>
      </c>
      <c r="AN46" s="42">
        <f t="shared" ref="AN46:AN50" si="98">Q46-AB46</f>
        <v>-83.398502092324918</v>
      </c>
      <c r="AO46" s="42">
        <f t="shared" ref="AO46:AO50" si="99">R46-AC46</f>
        <v>-58.795783960133008</v>
      </c>
      <c r="AP46" s="42">
        <f t="shared" ref="AP46:AP50" si="100">S46-AD46</f>
        <v>-30.909229806186204</v>
      </c>
      <c r="AQ46" s="42"/>
      <c r="AR46" s="42">
        <f>B46*$AR$3</f>
        <v>14780.499999999998</v>
      </c>
      <c r="AS46" s="42">
        <f t="shared" ref="AS46:BA46" si="101">AR46*$AR$3</f>
        <v>15150.012499999997</v>
      </c>
      <c r="AT46" s="42">
        <f t="shared" si="101"/>
        <v>15528.762812499996</v>
      </c>
      <c r="AU46" s="42">
        <f t="shared" si="101"/>
        <v>15916.981882812493</v>
      </c>
      <c r="AV46" s="42">
        <f t="shared" si="101"/>
        <v>16314.906429882805</v>
      </c>
      <c r="AW46" s="42">
        <f t="shared" si="101"/>
        <v>16722.779090629872</v>
      </c>
      <c r="AX46" s="42">
        <f t="shared" si="101"/>
        <v>17140.848567895617</v>
      </c>
      <c r="AY46" s="42">
        <f t="shared" si="101"/>
        <v>17569.369782093007</v>
      </c>
      <c r="AZ46" s="42">
        <f t="shared" si="101"/>
        <v>18008.604026645331</v>
      </c>
      <c r="BA46" s="42">
        <f t="shared" si="101"/>
        <v>18458.819127311464</v>
      </c>
    </row>
    <row r="47" spans="1:53" ht="17.25" customHeight="1" x14ac:dyDescent="0.25">
      <c r="A47" s="46"/>
      <c r="B47" s="3">
        <f>'HUD Income'!$B$17</f>
        <v>21630</v>
      </c>
      <c r="C47" s="1">
        <v>0.3</v>
      </c>
      <c r="D47" s="3">
        <f>'HUD Income'!$L$17</f>
        <v>540.75</v>
      </c>
      <c r="E47" s="3">
        <f t="shared" si="87"/>
        <v>540.75</v>
      </c>
      <c r="F47" s="3">
        <f>Rents!$E$38</f>
        <v>166</v>
      </c>
      <c r="G47" s="3">
        <f t="shared" si="88"/>
        <v>-374.75</v>
      </c>
      <c r="H47" s="17" t="str">
        <f t="shared" si="89"/>
        <v>N/A</v>
      </c>
      <c r="I47" s="11"/>
      <c r="J47" s="42">
        <f t="shared" ref="J47:J50" si="102">$F47*1.1</f>
        <v>182.60000000000002</v>
      </c>
      <c r="K47" s="42">
        <f t="shared" ref="K47:S47" si="103">J47*1.1</f>
        <v>200.86000000000004</v>
      </c>
      <c r="L47" s="42">
        <f t="shared" si="103"/>
        <v>220.94600000000005</v>
      </c>
      <c r="M47" s="42">
        <f t="shared" si="103"/>
        <v>243.04060000000007</v>
      </c>
      <c r="N47" s="42">
        <f t="shared" si="103"/>
        <v>267.34466000000009</v>
      </c>
      <c r="O47" s="42">
        <f t="shared" si="103"/>
        <v>294.07912600000014</v>
      </c>
      <c r="P47" s="42">
        <f t="shared" si="103"/>
        <v>323.48703860000018</v>
      </c>
      <c r="Q47" s="42">
        <f t="shared" si="103"/>
        <v>355.83574246000023</v>
      </c>
      <c r="R47" s="42">
        <f t="shared" si="103"/>
        <v>391.4193167060003</v>
      </c>
      <c r="S47" s="42">
        <f t="shared" si="103"/>
        <v>430.56124837660036</v>
      </c>
      <c r="T47" s="42"/>
      <c r="U47" s="42">
        <f t="shared" si="91"/>
        <v>554.26874999999984</v>
      </c>
      <c r="V47" s="42">
        <f t="shared" si="91"/>
        <v>568.12546874999987</v>
      </c>
      <c r="W47" s="42">
        <f t="shared" si="91"/>
        <v>582.32860546874974</v>
      </c>
      <c r="X47" s="42">
        <f t="shared" si="91"/>
        <v>596.88682060546853</v>
      </c>
      <c r="Y47" s="42">
        <f t="shared" si="91"/>
        <v>611.80899112060513</v>
      </c>
      <c r="Z47" s="42">
        <f t="shared" si="91"/>
        <v>627.10421589862028</v>
      </c>
      <c r="AA47" s="42">
        <f t="shared" si="91"/>
        <v>642.7818212960857</v>
      </c>
      <c r="AB47" s="42">
        <f t="shared" si="91"/>
        <v>658.85136682848781</v>
      </c>
      <c r="AC47" s="42">
        <f t="shared" si="91"/>
        <v>675.32265099919994</v>
      </c>
      <c r="AD47" s="42">
        <f t="shared" si="91"/>
        <v>692.20571727417985</v>
      </c>
      <c r="AE47" s="42"/>
      <c r="AF47" s="42"/>
      <c r="AG47" s="42">
        <f t="shared" ref="AG47:AG50" si="104">J47-U47</f>
        <v>-371.66874999999982</v>
      </c>
      <c r="AH47" s="42">
        <f t="shared" si="92"/>
        <v>-367.26546874999985</v>
      </c>
      <c r="AI47" s="42">
        <f t="shared" si="93"/>
        <v>-361.38260546874972</v>
      </c>
      <c r="AJ47" s="42">
        <f t="shared" si="94"/>
        <v>-353.84622060546849</v>
      </c>
      <c r="AK47" s="42">
        <f t="shared" si="95"/>
        <v>-344.46433112060504</v>
      </c>
      <c r="AL47" s="42">
        <f t="shared" si="96"/>
        <v>-333.02508989862014</v>
      </c>
      <c r="AM47" s="42">
        <f t="shared" si="97"/>
        <v>-319.29478269608552</v>
      </c>
      <c r="AN47" s="42">
        <f t="shared" si="98"/>
        <v>-303.01562436848758</v>
      </c>
      <c r="AO47" s="42">
        <f t="shared" si="99"/>
        <v>-283.90333429319963</v>
      </c>
      <c r="AP47" s="42">
        <f t="shared" si="100"/>
        <v>-261.64446889757949</v>
      </c>
      <c r="AQ47" s="42"/>
      <c r="AR47" s="42">
        <f>B47*$AR$3</f>
        <v>22170.749999999996</v>
      </c>
      <c r="AS47" s="42">
        <f t="shared" ref="AS47:BA47" si="105">AR47*$AR$3</f>
        <v>22725.018749999996</v>
      </c>
      <c r="AT47" s="42">
        <f t="shared" si="105"/>
        <v>23293.144218749992</v>
      </c>
      <c r="AU47" s="42">
        <f t="shared" si="105"/>
        <v>23875.472824218741</v>
      </c>
      <c r="AV47" s="42">
        <f t="shared" si="105"/>
        <v>24472.359644824206</v>
      </c>
      <c r="AW47" s="42">
        <f t="shared" si="105"/>
        <v>25084.16863594481</v>
      </c>
      <c r="AX47" s="42">
        <f t="shared" si="105"/>
        <v>25711.272851843427</v>
      </c>
      <c r="AY47" s="42">
        <f t="shared" si="105"/>
        <v>26354.054673139512</v>
      </c>
      <c r="AZ47" s="42">
        <f t="shared" si="105"/>
        <v>27012.906039967998</v>
      </c>
      <c r="BA47" s="42">
        <f t="shared" si="105"/>
        <v>27688.228690967197</v>
      </c>
    </row>
    <row r="48" spans="1:53" ht="17.25" customHeight="1" x14ac:dyDescent="0.25">
      <c r="A48" s="46"/>
      <c r="B48" s="3">
        <f>'HUD Income'!$B$21</f>
        <v>28840</v>
      </c>
      <c r="C48" s="1">
        <v>0.4</v>
      </c>
      <c r="D48" s="3">
        <f>'HUD Income'!$L$21</f>
        <v>721</v>
      </c>
      <c r="E48" s="3">
        <f t="shared" si="87"/>
        <v>721</v>
      </c>
      <c r="F48" s="3">
        <f>Rents!$E$35</f>
        <v>1142</v>
      </c>
      <c r="G48" s="3">
        <f t="shared" si="88"/>
        <v>421</v>
      </c>
      <c r="H48" s="17">
        <f t="shared" si="89"/>
        <v>421</v>
      </c>
      <c r="I48" s="11" t="s">
        <v>85</v>
      </c>
      <c r="J48" s="42">
        <f t="shared" si="102"/>
        <v>1256.2</v>
      </c>
      <c r="K48" s="42">
        <f t="shared" ref="K48:S48" si="106">J48*1.1</f>
        <v>1381.8200000000002</v>
      </c>
      <c r="L48" s="42">
        <f t="shared" si="106"/>
        <v>1520.0020000000004</v>
      </c>
      <c r="M48" s="42">
        <f t="shared" si="106"/>
        <v>1672.0022000000006</v>
      </c>
      <c r="N48" s="42">
        <f t="shared" si="106"/>
        <v>1839.2024200000008</v>
      </c>
      <c r="O48" s="42">
        <f t="shared" si="106"/>
        <v>2023.1226620000009</v>
      </c>
      <c r="P48" s="42">
        <f t="shared" si="106"/>
        <v>2225.4349282000012</v>
      </c>
      <c r="Q48" s="42">
        <f t="shared" si="106"/>
        <v>2447.9784210200014</v>
      </c>
      <c r="R48" s="42">
        <f t="shared" si="106"/>
        <v>2692.7762631220016</v>
      </c>
      <c r="S48" s="42">
        <f t="shared" si="106"/>
        <v>2962.0538894342021</v>
      </c>
      <c r="T48" s="42"/>
      <c r="U48" s="42">
        <f t="shared" si="91"/>
        <v>739.02499999999998</v>
      </c>
      <c r="V48" s="42">
        <f t="shared" si="91"/>
        <v>757.50062499999979</v>
      </c>
      <c r="W48" s="42">
        <f t="shared" si="91"/>
        <v>776.43814062499985</v>
      </c>
      <c r="X48" s="42">
        <f t="shared" si="91"/>
        <v>795.84909414062474</v>
      </c>
      <c r="Y48" s="42">
        <f t="shared" si="91"/>
        <v>815.74532149414017</v>
      </c>
      <c r="Z48" s="42">
        <f t="shared" si="91"/>
        <v>836.1389545314936</v>
      </c>
      <c r="AA48" s="42">
        <f t="shared" si="91"/>
        <v>857.04242839478081</v>
      </c>
      <c r="AB48" s="42">
        <f t="shared" si="91"/>
        <v>878.4684891046503</v>
      </c>
      <c r="AC48" s="42">
        <f t="shared" si="91"/>
        <v>900.43020133226662</v>
      </c>
      <c r="AD48" s="42">
        <f t="shared" si="91"/>
        <v>922.94095636557313</v>
      </c>
      <c r="AE48" s="42"/>
      <c r="AF48" s="42"/>
      <c r="AG48" s="42">
        <f t="shared" si="104"/>
        <v>517.17500000000007</v>
      </c>
      <c r="AH48" s="42">
        <f t="shared" si="92"/>
        <v>624.31937500000038</v>
      </c>
      <c r="AI48" s="42">
        <f t="shared" si="93"/>
        <v>743.56385937500056</v>
      </c>
      <c r="AJ48" s="42">
        <f t="shared" si="94"/>
        <v>876.15310585937584</v>
      </c>
      <c r="AK48" s="42">
        <f t="shared" si="95"/>
        <v>1023.4570985058606</v>
      </c>
      <c r="AL48" s="42">
        <f t="shared" si="96"/>
        <v>1186.9837074685074</v>
      </c>
      <c r="AM48" s="42">
        <f t="shared" si="97"/>
        <v>1368.3924998052203</v>
      </c>
      <c r="AN48" s="42">
        <f t="shared" si="98"/>
        <v>1569.509931915351</v>
      </c>
      <c r="AO48" s="42">
        <f t="shared" si="99"/>
        <v>1792.3460617897349</v>
      </c>
      <c r="AP48" s="42">
        <f t="shared" si="100"/>
        <v>2039.112933068629</v>
      </c>
      <c r="AQ48" s="42"/>
      <c r="AR48" s="42">
        <f>B48*$AR$3</f>
        <v>29560.999999999996</v>
      </c>
      <c r="AS48" s="42">
        <f t="shared" ref="AS48:BA48" si="107">AR48*$AR$3</f>
        <v>30300.024999999994</v>
      </c>
      <c r="AT48" s="42">
        <f t="shared" si="107"/>
        <v>31057.525624999991</v>
      </c>
      <c r="AU48" s="42">
        <f t="shared" si="107"/>
        <v>31833.963765624987</v>
      </c>
      <c r="AV48" s="42">
        <f t="shared" si="107"/>
        <v>32629.81285976561</v>
      </c>
      <c r="AW48" s="42">
        <f t="shared" si="107"/>
        <v>33445.558181259745</v>
      </c>
      <c r="AX48" s="42">
        <f t="shared" si="107"/>
        <v>34281.697135791233</v>
      </c>
      <c r="AY48" s="42">
        <f t="shared" si="107"/>
        <v>35138.739564186013</v>
      </c>
      <c r="AZ48" s="42">
        <f t="shared" si="107"/>
        <v>36017.208053290662</v>
      </c>
      <c r="BA48" s="42">
        <f t="shared" si="107"/>
        <v>36917.638254622929</v>
      </c>
    </row>
    <row r="49" spans="1:53" ht="17.25" customHeight="1" x14ac:dyDescent="0.25">
      <c r="A49" s="46"/>
      <c r="B49" s="3">
        <f>'HUD Income'!$B$25</f>
        <v>36050</v>
      </c>
      <c r="C49" s="1">
        <v>0.5</v>
      </c>
      <c r="D49" s="3">
        <f>'HUD Income'!$L$25</f>
        <v>901.25</v>
      </c>
      <c r="E49" s="3">
        <f t="shared" si="87"/>
        <v>901.25</v>
      </c>
      <c r="F49" s="3">
        <f>Rents!$E$35</f>
        <v>1142</v>
      </c>
      <c r="G49" s="3">
        <f t="shared" si="88"/>
        <v>240.75</v>
      </c>
      <c r="H49" s="17">
        <f t="shared" si="89"/>
        <v>240.75</v>
      </c>
      <c r="I49" s="11" t="s">
        <v>85</v>
      </c>
      <c r="J49" s="42">
        <f t="shared" si="102"/>
        <v>1256.2</v>
      </c>
      <c r="K49" s="42">
        <f t="shared" ref="K49:S49" si="108">J49*1.1</f>
        <v>1381.8200000000002</v>
      </c>
      <c r="L49" s="42">
        <f t="shared" si="108"/>
        <v>1520.0020000000004</v>
      </c>
      <c r="M49" s="42">
        <f t="shared" si="108"/>
        <v>1672.0022000000006</v>
      </c>
      <c r="N49" s="42">
        <f t="shared" si="108"/>
        <v>1839.2024200000008</v>
      </c>
      <c r="O49" s="42">
        <f t="shared" si="108"/>
        <v>2023.1226620000009</v>
      </c>
      <c r="P49" s="42">
        <f t="shared" si="108"/>
        <v>2225.4349282000012</v>
      </c>
      <c r="Q49" s="42">
        <f t="shared" si="108"/>
        <v>2447.9784210200014</v>
      </c>
      <c r="R49" s="42">
        <f t="shared" si="108"/>
        <v>2692.7762631220016</v>
      </c>
      <c r="S49" s="42">
        <f t="shared" si="108"/>
        <v>2962.0538894342021</v>
      </c>
      <c r="T49" s="42"/>
      <c r="U49" s="42">
        <f t="shared" si="91"/>
        <v>923.78125</v>
      </c>
      <c r="V49" s="42">
        <f t="shared" si="91"/>
        <v>946.87578124999993</v>
      </c>
      <c r="W49" s="42">
        <f t="shared" si="91"/>
        <v>970.54767578124984</v>
      </c>
      <c r="X49" s="42">
        <f t="shared" si="91"/>
        <v>994.81136767578107</v>
      </c>
      <c r="Y49" s="42">
        <f t="shared" si="91"/>
        <v>1019.6816518676754</v>
      </c>
      <c r="Z49" s="42">
        <f t="shared" si="91"/>
        <v>1045.1736931643673</v>
      </c>
      <c r="AA49" s="42">
        <f t="shared" si="91"/>
        <v>1071.3030354934763</v>
      </c>
      <c r="AB49" s="42">
        <f t="shared" si="91"/>
        <v>1098.0856113808131</v>
      </c>
      <c r="AC49" s="42">
        <f t="shared" si="91"/>
        <v>1125.5377516653334</v>
      </c>
      <c r="AD49" s="42">
        <f t="shared" si="91"/>
        <v>1153.6761954569668</v>
      </c>
      <c r="AE49" s="42"/>
      <c r="AF49" s="42"/>
      <c r="AG49" s="42">
        <f t="shared" si="104"/>
        <v>332.41875000000005</v>
      </c>
      <c r="AH49" s="42">
        <f t="shared" si="92"/>
        <v>434.94421875000023</v>
      </c>
      <c r="AI49" s="42">
        <f t="shared" si="93"/>
        <v>549.45432421875057</v>
      </c>
      <c r="AJ49" s="42">
        <f t="shared" si="94"/>
        <v>677.19083232421951</v>
      </c>
      <c r="AK49" s="42">
        <f t="shared" si="95"/>
        <v>819.52076813232532</v>
      </c>
      <c r="AL49" s="42">
        <f t="shared" si="96"/>
        <v>977.94896883563365</v>
      </c>
      <c r="AM49" s="42">
        <f t="shared" si="97"/>
        <v>1154.1318927065249</v>
      </c>
      <c r="AN49" s="42">
        <f t="shared" si="98"/>
        <v>1349.8928096391883</v>
      </c>
      <c r="AO49" s="42">
        <f t="shared" si="99"/>
        <v>1567.2385114566682</v>
      </c>
      <c r="AP49" s="42">
        <f t="shared" si="100"/>
        <v>1808.3776939772354</v>
      </c>
      <c r="AQ49" s="42"/>
      <c r="AR49" s="42">
        <f>B49*$AR$3</f>
        <v>36951.25</v>
      </c>
      <c r="AS49" s="42">
        <f t="shared" ref="AS49:BA49" si="109">AR49*$AR$3</f>
        <v>37875.03125</v>
      </c>
      <c r="AT49" s="42">
        <f t="shared" si="109"/>
        <v>38821.907031249997</v>
      </c>
      <c r="AU49" s="42">
        <f t="shared" si="109"/>
        <v>39792.45470703124</v>
      </c>
      <c r="AV49" s="42">
        <f t="shared" si="109"/>
        <v>40787.266074707019</v>
      </c>
      <c r="AW49" s="42">
        <f t="shared" si="109"/>
        <v>41806.94772657469</v>
      </c>
      <c r="AX49" s="42">
        <f t="shared" si="109"/>
        <v>42852.121419739051</v>
      </c>
      <c r="AY49" s="42">
        <f t="shared" si="109"/>
        <v>43923.424455232525</v>
      </c>
      <c r="AZ49" s="42">
        <f t="shared" si="109"/>
        <v>45021.510066613337</v>
      </c>
      <c r="BA49" s="42">
        <f t="shared" si="109"/>
        <v>46147.047818278668</v>
      </c>
    </row>
    <row r="50" spans="1:53" ht="17.25" customHeight="1" x14ac:dyDescent="0.25">
      <c r="A50" s="46"/>
      <c r="B50" s="3">
        <f>'HUD Income'!$B$29</f>
        <v>43260</v>
      </c>
      <c r="C50" s="1">
        <v>0.6</v>
      </c>
      <c r="D50" s="3">
        <f>'HUD Income'!$L$29</f>
        <v>1081.5</v>
      </c>
      <c r="E50" s="3">
        <f t="shared" si="87"/>
        <v>1081.5</v>
      </c>
      <c r="F50" s="3">
        <f>Rents!$E$35</f>
        <v>1142</v>
      </c>
      <c r="G50" s="3">
        <f t="shared" si="88"/>
        <v>60.5</v>
      </c>
      <c r="H50" s="17">
        <f t="shared" si="89"/>
        <v>60.5</v>
      </c>
      <c r="I50" s="11" t="s">
        <v>85</v>
      </c>
      <c r="J50" s="42">
        <f t="shared" si="102"/>
        <v>1256.2</v>
      </c>
      <c r="K50" s="42">
        <f t="shared" ref="K50:S50" si="110">J50*1.1</f>
        <v>1381.8200000000002</v>
      </c>
      <c r="L50" s="42">
        <f t="shared" si="110"/>
        <v>1520.0020000000004</v>
      </c>
      <c r="M50" s="42">
        <f t="shared" si="110"/>
        <v>1672.0022000000006</v>
      </c>
      <c r="N50" s="42">
        <f t="shared" si="110"/>
        <v>1839.2024200000008</v>
      </c>
      <c r="O50" s="42">
        <f t="shared" si="110"/>
        <v>2023.1226620000009</v>
      </c>
      <c r="P50" s="42">
        <f t="shared" si="110"/>
        <v>2225.4349282000012</v>
      </c>
      <c r="Q50" s="42">
        <f t="shared" si="110"/>
        <v>2447.9784210200014</v>
      </c>
      <c r="R50" s="42">
        <f t="shared" si="110"/>
        <v>2692.7762631220016</v>
      </c>
      <c r="S50" s="42">
        <f t="shared" si="110"/>
        <v>2962.0538894342021</v>
      </c>
      <c r="T50" s="42"/>
      <c r="U50" s="42">
        <f t="shared" si="91"/>
        <v>1108.5374999999997</v>
      </c>
      <c r="V50" s="42">
        <f t="shared" si="91"/>
        <v>1136.2509374999997</v>
      </c>
      <c r="W50" s="42">
        <f t="shared" si="91"/>
        <v>1164.6572109374995</v>
      </c>
      <c r="X50" s="42">
        <f t="shared" si="91"/>
        <v>1193.7736412109371</v>
      </c>
      <c r="Y50" s="42">
        <f t="shared" si="91"/>
        <v>1223.6179822412103</v>
      </c>
      <c r="Z50" s="42">
        <f t="shared" si="91"/>
        <v>1254.2084317972406</v>
      </c>
      <c r="AA50" s="42">
        <f t="shared" si="91"/>
        <v>1285.5636425921714</v>
      </c>
      <c r="AB50" s="42">
        <f t="shared" si="91"/>
        <v>1317.7027336569756</v>
      </c>
      <c r="AC50" s="42">
        <f t="shared" si="91"/>
        <v>1350.6453019983999</v>
      </c>
      <c r="AD50" s="42">
        <f t="shared" si="91"/>
        <v>1384.4114345483597</v>
      </c>
      <c r="AE50" s="42"/>
      <c r="AF50" s="42"/>
      <c r="AG50" s="42">
        <f t="shared" si="104"/>
        <v>147.66250000000036</v>
      </c>
      <c r="AH50" s="42">
        <f t="shared" si="92"/>
        <v>245.56906250000043</v>
      </c>
      <c r="AI50" s="42">
        <f t="shared" si="93"/>
        <v>355.34478906250092</v>
      </c>
      <c r="AJ50" s="42">
        <f t="shared" si="94"/>
        <v>478.22855878906353</v>
      </c>
      <c r="AK50" s="42">
        <f t="shared" si="95"/>
        <v>615.5844377587905</v>
      </c>
      <c r="AL50" s="42">
        <f t="shared" si="96"/>
        <v>768.91423020276034</v>
      </c>
      <c r="AM50" s="42">
        <f t="shared" si="97"/>
        <v>939.8712856078298</v>
      </c>
      <c r="AN50" s="42">
        <f t="shared" si="98"/>
        <v>1130.2756873630258</v>
      </c>
      <c r="AO50" s="42">
        <f t="shared" si="99"/>
        <v>1342.1309611236018</v>
      </c>
      <c r="AP50" s="42">
        <f t="shared" si="100"/>
        <v>1577.6424548858424</v>
      </c>
      <c r="AQ50" s="42"/>
      <c r="AR50" s="42">
        <f>B50*$AR$3</f>
        <v>44341.499999999993</v>
      </c>
      <c r="AS50" s="42">
        <f t="shared" ref="AS50:BA50" si="111">AR50*$AR$3</f>
        <v>45450.037499999991</v>
      </c>
      <c r="AT50" s="42">
        <f t="shared" si="111"/>
        <v>46586.288437499985</v>
      </c>
      <c r="AU50" s="42">
        <f t="shared" si="111"/>
        <v>47750.945648437482</v>
      </c>
      <c r="AV50" s="42">
        <f t="shared" si="111"/>
        <v>48944.719289648412</v>
      </c>
      <c r="AW50" s="42">
        <f t="shared" si="111"/>
        <v>50168.337271889621</v>
      </c>
      <c r="AX50" s="42">
        <f t="shared" si="111"/>
        <v>51422.545703686854</v>
      </c>
      <c r="AY50" s="42">
        <f t="shared" si="111"/>
        <v>52708.109346279023</v>
      </c>
      <c r="AZ50" s="42">
        <f t="shared" si="111"/>
        <v>54025.812079935997</v>
      </c>
      <c r="BA50" s="42">
        <f t="shared" si="111"/>
        <v>55376.457381934393</v>
      </c>
    </row>
    <row r="51" spans="1:53" ht="17.25" customHeight="1" x14ac:dyDescent="0.25">
      <c r="A51" s="46"/>
      <c r="B51" s="3"/>
      <c r="C51" s="1"/>
      <c r="D51" s="3"/>
      <c r="E51" s="3"/>
      <c r="F51" s="3"/>
      <c r="G51" s="3"/>
      <c r="H51" s="17"/>
      <c r="I51" s="11"/>
    </row>
    <row r="52" spans="1:53" ht="17.25" customHeight="1" x14ac:dyDescent="0.25">
      <c r="A52" s="46"/>
      <c r="B52" s="3"/>
      <c r="C52" s="1"/>
      <c r="D52" s="3"/>
      <c r="E52" s="3"/>
      <c r="F52" s="3"/>
      <c r="G52" s="3"/>
      <c r="H52" s="17"/>
      <c r="I52" s="11"/>
    </row>
    <row r="53" spans="1:53" ht="17.25" customHeight="1" x14ac:dyDescent="0.25">
      <c r="A53" s="46"/>
      <c r="B53" s="3"/>
      <c r="C53" s="1"/>
      <c r="D53" s="3"/>
      <c r="E53" s="3"/>
      <c r="F53" s="3"/>
      <c r="G53" s="3"/>
      <c r="H53" s="17"/>
      <c r="I53" s="11"/>
    </row>
    <row r="54" spans="1:53" ht="17.25" customHeight="1" x14ac:dyDescent="0.25">
      <c r="B54" s="19"/>
    </row>
    <row r="55" spans="1:53" s="19" customFormat="1" ht="17.25" customHeight="1" x14ac:dyDescent="0.25">
      <c r="B55" s="20" t="s">
        <v>0</v>
      </c>
      <c r="C55" s="20" t="s">
        <v>1</v>
      </c>
      <c r="D55" s="20" t="s">
        <v>3</v>
      </c>
      <c r="E55" s="20" t="s">
        <v>39</v>
      </c>
      <c r="F55" s="20" t="s">
        <v>2</v>
      </c>
      <c r="G55" s="20" t="s">
        <v>58</v>
      </c>
      <c r="H55" s="21" t="s">
        <v>38</v>
      </c>
      <c r="J55" s="30" t="s">
        <v>114</v>
      </c>
      <c r="K55" s="30" t="s">
        <v>104</v>
      </c>
      <c r="L55" s="30" t="s">
        <v>105</v>
      </c>
      <c r="M55" s="30" t="s">
        <v>106</v>
      </c>
      <c r="N55" s="30" t="s">
        <v>107</v>
      </c>
      <c r="O55" s="30" t="s">
        <v>108</v>
      </c>
      <c r="P55" s="30" t="s">
        <v>109</v>
      </c>
      <c r="Q55" s="30" t="s">
        <v>110</v>
      </c>
      <c r="R55" s="30" t="s">
        <v>111</v>
      </c>
      <c r="S55" s="30" t="s">
        <v>112</v>
      </c>
      <c r="U55" s="30" t="s">
        <v>114</v>
      </c>
      <c r="V55" s="30" t="s">
        <v>104</v>
      </c>
      <c r="W55" s="30" t="s">
        <v>105</v>
      </c>
      <c r="X55" s="30" t="s">
        <v>106</v>
      </c>
      <c r="Y55" s="30" t="s">
        <v>107</v>
      </c>
      <c r="Z55" s="30" t="s">
        <v>108</v>
      </c>
      <c r="AA55" s="30" t="s">
        <v>109</v>
      </c>
      <c r="AB55" s="30" t="s">
        <v>110</v>
      </c>
      <c r="AC55" s="30" t="s">
        <v>111</v>
      </c>
      <c r="AD55" s="30" t="s">
        <v>112</v>
      </c>
      <c r="AG55" s="30" t="s">
        <v>114</v>
      </c>
      <c r="AH55" s="30" t="s">
        <v>104</v>
      </c>
      <c r="AI55" s="30" t="s">
        <v>105</v>
      </c>
      <c r="AJ55" s="30" t="s">
        <v>106</v>
      </c>
      <c r="AK55" s="30" t="s">
        <v>107</v>
      </c>
      <c r="AL55" s="30" t="s">
        <v>108</v>
      </c>
      <c r="AM55" s="30" t="s">
        <v>109</v>
      </c>
      <c r="AN55" s="30" t="s">
        <v>110</v>
      </c>
      <c r="AO55" s="30" t="s">
        <v>111</v>
      </c>
      <c r="AP55" s="30" t="s">
        <v>112</v>
      </c>
      <c r="AR55" s="30" t="s">
        <v>114</v>
      </c>
      <c r="AS55" s="30" t="s">
        <v>104</v>
      </c>
      <c r="AT55" s="30" t="s">
        <v>105</v>
      </c>
      <c r="AU55" s="30" t="s">
        <v>106</v>
      </c>
      <c r="AV55" s="30" t="s">
        <v>107</v>
      </c>
      <c r="AW55" s="30" t="s">
        <v>108</v>
      </c>
      <c r="AX55" s="30" t="s">
        <v>109</v>
      </c>
      <c r="AY55" s="30" t="s">
        <v>110</v>
      </c>
      <c r="AZ55" s="30" t="s">
        <v>111</v>
      </c>
      <c r="BA55" s="30" t="s">
        <v>112</v>
      </c>
    </row>
    <row r="56" spans="1:53" ht="17.25" customHeight="1" x14ac:dyDescent="0.25">
      <c r="A56" s="46" t="s">
        <v>34</v>
      </c>
      <c r="B56" s="3">
        <f>'HUD Income'!$C$13</f>
        <v>16480</v>
      </c>
      <c r="C56" s="1">
        <v>0.2</v>
      </c>
      <c r="D56" s="3">
        <f>'HUD Income'!$M$17</f>
        <v>617.5</v>
      </c>
      <c r="E56" s="3">
        <f t="shared" ref="E56:E60" si="112">B56*0.3/12</f>
        <v>412</v>
      </c>
      <c r="F56" s="3">
        <f>Rents!$E$38</f>
        <v>166</v>
      </c>
      <c r="G56" s="3">
        <f t="shared" ref="G56:G60" si="113">F56-E56</f>
        <v>-246</v>
      </c>
      <c r="H56" s="17" t="str">
        <f t="shared" ref="H56:H60" si="114">IF(G56&gt;0,G56,"N/A")</f>
        <v>N/A</v>
      </c>
      <c r="J56" s="42">
        <f>$F56*1.1</f>
        <v>182.60000000000002</v>
      </c>
      <c r="K56" s="42">
        <f>J56*1.1</f>
        <v>200.86000000000004</v>
      </c>
      <c r="L56" s="42">
        <f t="shared" ref="L56:S56" si="115">K56*1.1</f>
        <v>220.94600000000005</v>
      </c>
      <c r="M56" s="42">
        <f t="shared" si="115"/>
        <v>243.04060000000007</v>
      </c>
      <c r="N56" s="42">
        <f t="shared" si="115"/>
        <v>267.34466000000009</v>
      </c>
      <c r="O56" s="42">
        <f t="shared" si="115"/>
        <v>294.07912600000014</v>
      </c>
      <c r="P56" s="42">
        <f t="shared" si="115"/>
        <v>323.48703860000018</v>
      </c>
      <c r="Q56" s="42">
        <f t="shared" si="115"/>
        <v>355.83574246000023</v>
      </c>
      <c r="R56" s="42">
        <f t="shared" si="115"/>
        <v>391.4193167060003</v>
      </c>
      <c r="S56" s="42">
        <f t="shared" si="115"/>
        <v>430.56124837660036</v>
      </c>
      <c r="T56" s="42"/>
      <c r="U56" s="42">
        <f t="shared" ref="U56:AD60" si="116">(AR56*$U$4)/12</f>
        <v>422.29999999999995</v>
      </c>
      <c r="V56" s="42">
        <f t="shared" si="116"/>
        <v>432.85750000000002</v>
      </c>
      <c r="W56" s="42">
        <f t="shared" si="116"/>
        <v>443.6789374999999</v>
      </c>
      <c r="X56" s="42">
        <f t="shared" si="116"/>
        <v>454.77091093749982</v>
      </c>
      <c r="Y56" s="42">
        <f t="shared" si="116"/>
        <v>466.14018371093738</v>
      </c>
      <c r="Z56" s="42">
        <f t="shared" si="116"/>
        <v>477.79368830371072</v>
      </c>
      <c r="AA56" s="42">
        <f t="shared" si="116"/>
        <v>489.73853051130345</v>
      </c>
      <c r="AB56" s="42">
        <f t="shared" si="116"/>
        <v>501.98199377408599</v>
      </c>
      <c r="AC56" s="42">
        <f t="shared" si="116"/>
        <v>514.53154361843804</v>
      </c>
      <c r="AD56" s="42">
        <f t="shared" si="116"/>
        <v>527.39483220889895</v>
      </c>
      <c r="AE56" s="42"/>
      <c r="AF56" s="42"/>
      <c r="AG56" s="42">
        <f>J56-U56</f>
        <v>-239.69999999999993</v>
      </c>
      <c r="AH56" s="42">
        <f t="shared" ref="AH56:AH60" si="117">K56-V56</f>
        <v>-231.99749999999997</v>
      </c>
      <c r="AI56" s="42">
        <f t="shared" ref="AI56:AI60" si="118">L56-W56</f>
        <v>-222.73293749999985</v>
      </c>
      <c r="AJ56" s="42">
        <f t="shared" ref="AJ56:AJ60" si="119">M56-X56</f>
        <v>-211.73031093749975</v>
      </c>
      <c r="AK56" s="42">
        <f t="shared" ref="AK56:AK60" si="120">N56-Y56</f>
        <v>-198.79552371093729</v>
      </c>
      <c r="AL56" s="42">
        <f t="shared" ref="AL56:AL60" si="121">O56-Z56</f>
        <v>-183.71456230371058</v>
      </c>
      <c r="AM56" s="42">
        <f t="shared" ref="AM56:AM60" si="122">P56-AA56</f>
        <v>-166.25149191130328</v>
      </c>
      <c r="AN56" s="42">
        <f t="shared" ref="AN56:AN60" si="123">Q56-AB56</f>
        <v>-146.14625131408576</v>
      </c>
      <c r="AO56" s="42">
        <f t="shared" ref="AO56:AO60" si="124">R56-AC56</f>
        <v>-123.11222691243773</v>
      </c>
      <c r="AP56" s="42">
        <f t="shared" ref="AP56:AP60" si="125">S56-AD56</f>
        <v>-96.833583832298586</v>
      </c>
      <c r="AQ56" s="42"/>
      <c r="AR56" s="42">
        <f>B56*$AR$3</f>
        <v>16892</v>
      </c>
      <c r="AS56" s="42">
        <f t="shared" ref="AS56:BA56" si="126">AR56*$AR$3</f>
        <v>17314.3</v>
      </c>
      <c r="AT56" s="42">
        <f t="shared" si="126"/>
        <v>17747.157499999998</v>
      </c>
      <c r="AU56" s="42">
        <f t="shared" si="126"/>
        <v>18190.836437499995</v>
      </c>
      <c r="AV56" s="42">
        <f t="shared" si="126"/>
        <v>18645.607348437494</v>
      </c>
      <c r="AW56" s="42">
        <f t="shared" si="126"/>
        <v>19111.747532148431</v>
      </c>
      <c r="AX56" s="42">
        <f t="shared" si="126"/>
        <v>19589.541220452138</v>
      </c>
      <c r="AY56" s="42">
        <f t="shared" si="126"/>
        <v>20079.27975096344</v>
      </c>
      <c r="AZ56" s="42">
        <f t="shared" si="126"/>
        <v>20581.261744737523</v>
      </c>
      <c r="BA56" s="42">
        <f t="shared" si="126"/>
        <v>21095.793288355959</v>
      </c>
    </row>
    <row r="57" spans="1:53" ht="17.25" customHeight="1" x14ac:dyDescent="0.25">
      <c r="A57" s="46"/>
      <c r="B57" s="3">
        <f>'HUD Income'!$C$17</f>
        <v>24700</v>
      </c>
      <c r="C57" s="1">
        <v>0.3</v>
      </c>
      <c r="D57" s="3">
        <f>'HUD Income'!$M$17</f>
        <v>617.5</v>
      </c>
      <c r="E57" s="3">
        <f t="shared" si="112"/>
        <v>617.5</v>
      </c>
      <c r="F57" s="3">
        <f>Rents!$E$38</f>
        <v>166</v>
      </c>
      <c r="G57" s="3">
        <f t="shared" si="113"/>
        <v>-451.5</v>
      </c>
      <c r="H57" s="17" t="str">
        <f t="shared" si="114"/>
        <v>N/A</v>
      </c>
      <c r="J57" s="42">
        <f t="shared" ref="J57:J60" si="127">$F57*1.1</f>
        <v>182.60000000000002</v>
      </c>
      <c r="K57" s="42">
        <f t="shared" ref="K57:S57" si="128">J57*1.1</f>
        <v>200.86000000000004</v>
      </c>
      <c r="L57" s="42">
        <f t="shared" si="128"/>
        <v>220.94600000000005</v>
      </c>
      <c r="M57" s="42">
        <f t="shared" si="128"/>
        <v>243.04060000000007</v>
      </c>
      <c r="N57" s="42">
        <f t="shared" si="128"/>
        <v>267.34466000000009</v>
      </c>
      <c r="O57" s="42">
        <f t="shared" si="128"/>
        <v>294.07912600000014</v>
      </c>
      <c r="P57" s="42">
        <f t="shared" si="128"/>
        <v>323.48703860000018</v>
      </c>
      <c r="Q57" s="42">
        <f t="shared" si="128"/>
        <v>355.83574246000023</v>
      </c>
      <c r="R57" s="42">
        <f t="shared" si="128"/>
        <v>391.4193167060003</v>
      </c>
      <c r="S57" s="42">
        <f t="shared" si="128"/>
        <v>430.56124837660036</v>
      </c>
      <c r="T57" s="42"/>
      <c r="U57" s="42">
        <f t="shared" si="116"/>
        <v>632.93749999999989</v>
      </c>
      <c r="V57" s="42">
        <f t="shared" si="116"/>
        <v>648.76093749999984</v>
      </c>
      <c r="W57" s="42">
        <f t="shared" si="116"/>
        <v>664.97996093749975</v>
      </c>
      <c r="X57" s="42">
        <f t="shared" si="116"/>
        <v>681.60445996093722</v>
      </c>
      <c r="Y57" s="42">
        <f t="shared" si="116"/>
        <v>698.6445714599605</v>
      </c>
      <c r="Z57" s="42">
        <f t="shared" si="116"/>
        <v>716.11068574645958</v>
      </c>
      <c r="AA57" s="42">
        <f t="shared" si="116"/>
        <v>734.0134528901209</v>
      </c>
      <c r="AB57" s="42">
        <f t="shared" si="116"/>
        <v>752.36378921237383</v>
      </c>
      <c r="AC57" s="42">
        <f t="shared" si="116"/>
        <v>771.17288394268314</v>
      </c>
      <c r="AD57" s="42">
        <f t="shared" si="116"/>
        <v>790.45220604125007</v>
      </c>
      <c r="AE57" s="42"/>
      <c r="AF57" s="42"/>
      <c r="AG57" s="42">
        <f t="shared" ref="AG57:AG60" si="129">J57-U57</f>
        <v>-450.33749999999986</v>
      </c>
      <c r="AH57" s="42">
        <f t="shared" si="117"/>
        <v>-447.90093749999983</v>
      </c>
      <c r="AI57" s="42">
        <f t="shared" si="118"/>
        <v>-444.03396093749973</v>
      </c>
      <c r="AJ57" s="42">
        <f t="shared" si="119"/>
        <v>-438.56385996093718</v>
      </c>
      <c r="AK57" s="42">
        <f t="shared" si="120"/>
        <v>-431.29991145996041</v>
      </c>
      <c r="AL57" s="42">
        <f t="shared" si="121"/>
        <v>-422.03155974645944</v>
      </c>
      <c r="AM57" s="42">
        <f t="shared" si="122"/>
        <v>-410.52641429012073</v>
      </c>
      <c r="AN57" s="42">
        <f t="shared" si="123"/>
        <v>-396.5280467523736</v>
      </c>
      <c r="AO57" s="42">
        <f t="shared" si="124"/>
        <v>-379.75356723668284</v>
      </c>
      <c r="AP57" s="42">
        <f t="shared" si="125"/>
        <v>-359.8909576646497</v>
      </c>
      <c r="AQ57" s="42"/>
      <c r="AR57" s="42">
        <f>B57*$AR$3</f>
        <v>25317.499999999996</v>
      </c>
      <c r="AS57" s="42">
        <f t="shared" ref="AS57:BA57" si="130">AR57*$AR$3</f>
        <v>25950.437499999993</v>
      </c>
      <c r="AT57" s="42">
        <f t="shared" si="130"/>
        <v>26599.198437499992</v>
      </c>
      <c r="AU57" s="42">
        <f t="shared" si="130"/>
        <v>27264.178398437489</v>
      </c>
      <c r="AV57" s="42">
        <f t="shared" si="130"/>
        <v>27945.782858398423</v>
      </c>
      <c r="AW57" s="42">
        <f t="shared" si="130"/>
        <v>28644.42742985838</v>
      </c>
      <c r="AX57" s="42">
        <f t="shared" si="130"/>
        <v>29360.538115604839</v>
      </c>
      <c r="AY57" s="42">
        <f t="shared" si="130"/>
        <v>30094.551568494957</v>
      </c>
      <c r="AZ57" s="42">
        <f t="shared" si="130"/>
        <v>30846.915357707327</v>
      </c>
      <c r="BA57" s="42">
        <f t="shared" si="130"/>
        <v>31618.088241650006</v>
      </c>
    </row>
    <row r="58" spans="1:53" ht="17.25" customHeight="1" x14ac:dyDescent="0.25">
      <c r="A58" s="46"/>
      <c r="B58" s="3">
        <f>'HUD Income'!$C$21</f>
        <v>32960</v>
      </c>
      <c r="C58" s="1">
        <v>0.4</v>
      </c>
      <c r="D58" s="3">
        <f>'HUD Income'!$M$21</f>
        <v>824</v>
      </c>
      <c r="E58" s="3">
        <f t="shared" si="112"/>
        <v>824</v>
      </c>
      <c r="F58" s="3">
        <f>Rents!$E$35</f>
        <v>1142</v>
      </c>
      <c r="G58" s="3">
        <f t="shared" si="113"/>
        <v>318</v>
      </c>
      <c r="H58" s="17">
        <f t="shared" si="114"/>
        <v>318</v>
      </c>
      <c r="I58" s="11" t="s">
        <v>85</v>
      </c>
      <c r="J58" s="42">
        <f t="shared" si="127"/>
        <v>1256.2</v>
      </c>
      <c r="K58" s="42">
        <f t="shared" ref="K58:S58" si="131">J58*1.1</f>
        <v>1381.8200000000002</v>
      </c>
      <c r="L58" s="42">
        <f t="shared" si="131"/>
        <v>1520.0020000000004</v>
      </c>
      <c r="M58" s="42">
        <f t="shared" si="131"/>
        <v>1672.0022000000006</v>
      </c>
      <c r="N58" s="42">
        <f t="shared" si="131"/>
        <v>1839.2024200000008</v>
      </c>
      <c r="O58" s="42">
        <f t="shared" si="131"/>
        <v>2023.1226620000009</v>
      </c>
      <c r="P58" s="42">
        <f t="shared" si="131"/>
        <v>2225.4349282000012</v>
      </c>
      <c r="Q58" s="42">
        <f t="shared" si="131"/>
        <v>2447.9784210200014</v>
      </c>
      <c r="R58" s="42">
        <f t="shared" si="131"/>
        <v>2692.7762631220016</v>
      </c>
      <c r="S58" s="42">
        <f t="shared" si="131"/>
        <v>2962.0538894342021</v>
      </c>
      <c r="T58" s="42"/>
      <c r="U58" s="42">
        <f t="shared" si="116"/>
        <v>844.59999999999991</v>
      </c>
      <c r="V58" s="42">
        <f t="shared" si="116"/>
        <v>865.71500000000003</v>
      </c>
      <c r="W58" s="42">
        <f t="shared" si="116"/>
        <v>887.35787499999981</v>
      </c>
      <c r="X58" s="42">
        <f t="shared" si="116"/>
        <v>909.54182187499964</v>
      </c>
      <c r="Y58" s="42">
        <f t="shared" si="116"/>
        <v>932.28036742187476</v>
      </c>
      <c r="Z58" s="42">
        <f t="shared" si="116"/>
        <v>955.58737660742145</v>
      </c>
      <c r="AA58" s="42">
        <f t="shared" si="116"/>
        <v>979.4770610226069</v>
      </c>
      <c r="AB58" s="42">
        <f t="shared" si="116"/>
        <v>1003.963987548172</v>
      </c>
      <c r="AC58" s="42">
        <f t="shared" si="116"/>
        <v>1029.0630872368761</v>
      </c>
      <c r="AD58" s="42">
        <f t="shared" si="116"/>
        <v>1054.7896644177979</v>
      </c>
      <c r="AE58" s="42"/>
      <c r="AF58" s="42"/>
      <c r="AG58" s="42">
        <f t="shared" si="129"/>
        <v>411.60000000000014</v>
      </c>
      <c r="AH58" s="42">
        <f t="shared" si="117"/>
        <v>516.10500000000013</v>
      </c>
      <c r="AI58" s="42">
        <f t="shared" si="118"/>
        <v>632.6441250000006</v>
      </c>
      <c r="AJ58" s="42">
        <f t="shared" si="119"/>
        <v>762.46037812500094</v>
      </c>
      <c r="AK58" s="42">
        <f t="shared" si="120"/>
        <v>906.922052578126</v>
      </c>
      <c r="AL58" s="42">
        <f t="shared" si="121"/>
        <v>1067.5352853925795</v>
      </c>
      <c r="AM58" s="42">
        <f t="shared" si="122"/>
        <v>1245.9578671773943</v>
      </c>
      <c r="AN58" s="42">
        <f t="shared" si="123"/>
        <v>1444.0144334718293</v>
      </c>
      <c r="AO58" s="42">
        <f t="shared" si="124"/>
        <v>1663.7131758851256</v>
      </c>
      <c r="AP58" s="42">
        <f t="shared" si="125"/>
        <v>1907.2642250164042</v>
      </c>
      <c r="AQ58" s="42"/>
      <c r="AR58" s="42">
        <f>B58*$AR$3</f>
        <v>33784</v>
      </c>
      <c r="AS58" s="42">
        <f t="shared" ref="AS58:BA58" si="132">AR58*$AR$3</f>
        <v>34628.6</v>
      </c>
      <c r="AT58" s="42">
        <f t="shared" si="132"/>
        <v>35494.314999999995</v>
      </c>
      <c r="AU58" s="42">
        <f t="shared" si="132"/>
        <v>36381.672874999989</v>
      </c>
      <c r="AV58" s="42">
        <f t="shared" si="132"/>
        <v>37291.214696874988</v>
      </c>
      <c r="AW58" s="42">
        <f t="shared" si="132"/>
        <v>38223.495064296862</v>
      </c>
      <c r="AX58" s="42">
        <f t="shared" si="132"/>
        <v>39179.082440904276</v>
      </c>
      <c r="AY58" s="42">
        <f t="shared" si="132"/>
        <v>40158.55950192688</v>
      </c>
      <c r="AZ58" s="42">
        <f t="shared" si="132"/>
        <v>41162.523489475047</v>
      </c>
      <c r="BA58" s="42">
        <f t="shared" si="132"/>
        <v>42191.586576711918</v>
      </c>
    </row>
    <row r="59" spans="1:53" ht="17.25" customHeight="1" x14ac:dyDescent="0.25">
      <c r="A59" s="46"/>
      <c r="B59" s="3">
        <f>'HUD Income'!$C$25</f>
        <v>41200</v>
      </c>
      <c r="C59" s="1">
        <v>0.5</v>
      </c>
      <c r="D59" s="3">
        <f>'HUD Income'!$M$25</f>
        <v>1030</v>
      </c>
      <c r="E59" s="3">
        <f t="shared" si="112"/>
        <v>1030</v>
      </c>
      <c r="F59" s="3">
        <f>Rents!$E$35</f>
        <v>1142</v>
      </c>
      <c r="G59" s="3">
        <f t="shared" si="113"/>
        <v>112</v>
      </c>
      <c r="H59" s="17">
        <f t="shared" si="114"/>
        <v>112</v>
      </c>
      <c r="I59" s="11" t="s">
        <v>85</v>
      </c>
      <c r="J59" s="42">
        <f t="shared" si="127"/>
        <v>1256.2</v>
      </c>
      <c r="K59" s="42">
        <f t="shared" ref="K59:S59" si="133">J59*1.1</f>
        <v>1381.8200000000002</v>
      </c>
      <c r="L59" s="42">
        <f t="shared" si="133"/>
        <v>1520.0020000000004</v>
      </c>
      <c r="M59" s="42">
        <f t="shared" si="133"/>
        <v>1672.0022000000006</v>
      </c>
      <c r="N59" s="42">
        <f t="shared" si="133"/>
        <v>1839.2024200000008</v>
      </c>
      <c r="O59" s="42">
        <f t="shared" si="133"/>
        <v>2023.1226620000009</v>
      </c>
      <c r="P59" s="42">
        <f t="shared" si="133"/>
        <v>2225.4349282000012</v>
      </c>
      <c r="Q59" s="42">
        <f t="shared" si="133"/>
        <v>2447.9784210200014</v>
      </c>
      <c r="R59" s="42">
        <f t="shared" si="133"/>
        <v>2692.7762631220016</v>
      </c>
      <c r="S59" s="42">
        <f t="shared" si="133"/>
        <v>2962.0538894342021</v>
      </c>
      <c r="T59" s="42"/>
      <c r="U59" s="42">
        <f t="shared" si="116"/>
        <v>1055.7499999999998</v>
      </c>
      <c r="V59" s="42">
        <f t="shared" si="116"/>
        <v>1082.1437499999995</v>
      </c>
      <c r="W59" s="42">
        <f t="shared" si="116"/>
        <v>1109.1973437499994</v>
      </c>
      <c r="X59" s="42">
        <f t="shared" si="116"/>
        <v>1136.9272773437494</v>
      </c>
      <c r="Y59" s="42">
        <f t="shared" si="116"/>
        <v>1165.3504592773431</v>
      </c>
      <c r="Z59" s="42">
        <f t="shared" si="116"/>
        <v>1194.4842207592767</v>
      </c>
      <c r="AA59" s="42">
        <f t="shared" si="116"/>
        <v>1224.3463262782584</v>
      </c>
      <c r="AB59" s="42">
        <f t="shared" si="116"/>
        <v>1254.9549844352148</v>
      </c>
      <c r="AC59" s="42">
        <f t="shared" si="116"/>
        <v>1286.328859046095</v>
      </c>
      <c r="AD59" s="42">
        <f t="shared" si="116"/>
        <v>1318.4870805222472</v>
      </c>
      <c r="AE59" s="42"/>
      <c r="AF59" s="42"/>
      <c r="AG59" s="42">
        <f t="shared" si="129"/>
        <v>200.45000000000027</v>
      </c>
      <c r="AH59" s="42">
        <f t="shared" si="117"/>
        <v>299.67625000000066</v>
      </c>
      <c r="AI59" s="42">
        <f t="shared" si="118"/>
        <v>410.80465625000102</v>
      </c>
      <c r="AJ59" s="42">
        <f t="shared" si="119"/>
        <v>535.07492265625115</v>
      </c>
      <c r="AK59" s="42">
        <f t="shared" si="120"/>
        <v>673.85196072265762</v>
      </c>
      <c r="AL59" s="42">
        <f t="shared" si="121"/>
        <v>828.63844124072421</v>
      </c>
      <c r="AM59" s="42">
        <f t="shared" si="122"/>
        <v>1001.0886019217428</v>
      </c>
      <c r="AN59" s="42">
        <f t="shared" si="123"/>
        <v>1193.0234365847866</v>
      </c>
      <c r="AO59" s="42">
        <f t="shared" si="124"/>
        <v>1406.4474040759067</v>
      </c>
      <c r="AP59" s="42">
        <f t="shared" si="125"/>
        <v>1643.5668089119549</v>
      </c>
      <c r="AQ59" s="42"/>
      <c r="AR59" s="42">
        <f>B59*$AR$3</f>
        <v>42229.999999999993</v>
      </c>
      <c r="AS59" s="42">
        <f t="shared" ref="AS59:BA59" si="134">AR59*$AR$3</f>
        <v>43285.749999999985</v>
      </c>
      <c r="AT59" s="42">
        <f t="shared" si="134"/>
        <v>44367.893749999981</v>
      </c>
      <c r="AU59" s="42">
        <f t="shared" si="134"/>
        <v>45477.091093749979</v>
      </c>
      <c r="AV59" s="42">
        <f t="shared" si="134"/>
        <v>46614.018371093727</v>
      </c>
      <c r="AW59" s="42">
        <f t="shared" si="134"/>
        <v>47779.368830371066</v>
      </c>
      <c r="AX59" s="42">
        <f t="shared" si="134"/>
        <v>48973.85305113034</v>
      </c>
      <c r="AY59" s="42">
        <f t="shared" si="134"/>
        <v>50198.199377408593</v>
      </c>
      <c r="AZ59" s="42">
        <f t="shared" si="134"/>
        <v>51453.154361843801</v>
      </c>
      <c r="BA59" s="42">
        <f t="shared" si="134"/>
        <v>52739.483220889888</v>
      </c>
    </row>
    <row r="60" spans="1:53" ht="17.25" customHeight="1" x14ac:dyDescent="0.25">
      <c r="A60" s="46"/>
      <c r="B60" s="3">
        <f>'HUD Income'!$B$29</f>
        <v>43260</v>
      </c>
      <c r="C60" s="1">
        <v>0.6</v>
      </c>
      <c r="D60" s="3">
        <f>'HUD Income'!$M$29</f>
        <v>1236</v>
      </c>
      <c r="E60" s="3">
        <f t="shared" si="112"/>
        <v>1081.5</v>
      </c>
      <c r="F60" s="3">
        <f>Rents!$E$35</f>
        <v>1142</v>
      </c>
      <c r="G60" s="3">
        <f t="shared" si="113"/>
        <v>60.5</v>
      </c>
      <c r="H60" s="17">
        <f t="shared" si="114"/>
        <v>60.5</v>
      </c>
      <c r="I60" s="11" t="s">
        <v>85</v>
      </c>
      <c r="J60" s="42">
        <f t="shared" si="127"/>
        <v>1256.2</v>
      </c>
      <c r="K60" s="42">
        <f t="shared" ref="K60:S60" si="135">J60*1.1</f>
        <v>1381.8200000000002</v>
      </c>
      <c r="L60" s="42">
        <f t="shared" si="135"/>
        <v>1520.0020000000004</v>
      </c>
      <c r="M60" s="42">
        <f t="shared" si="135"/>
        <v>1672.0022000000006</v>
      </c>
      <c r="N60" s="42">
        <f t="shared" si="135"/>
        <v>1839.2024200000008</v>
      </c>
      <c r="O60" s="42">
        <f t="shared" si="135"/>
        <v>2023.1226620000009</v>
      </c>
      <c r="P60" s="42">
        <f t="shared" si="135"/>
        <v>2225.4349282000012</v>
      </c>
      <c r="Q60" s="42">
        <f t="shared" si="135"/>
        <v>2447.9784210200014</v>
      </c>
      <c r="R60" s="42">
        <f t="shared" si="135"/>
        <v>2692.7762631220016</v>
      </c>
      <c r="S60" s="42">
        <f t="shared" si="135"/>
        <v>2962.0538894342021</v>
      </c>
      <c r="T60" s="42"/>
      <c r="U60" s="42">
        <f t="shared" si="116"/>
        <v>1108.5374999999997</v>
      </c>
      <c r="V60" s="42">
        <f t="shared" si="116"/>
        <v>1136.2509374999997</v>
      </c>
      <c r="W60" s="42">
        <f t="shared" si="116"/>
        <v>1164.6572109374995</v>
      </c>
      <c r="X60" s="42">
        <f t="shared" si="116"/>
        <v>1193.7736412109371</v>
      </c>
      <c r="Y60" s="42">
        <f t="shared" si="116"/>
        <v>1223.6179822412103</v>
      </c>
      <c r="Z60" s="42">
        <f t="shared" si="116"/>
        <v>1254.2084317972406</v>
      </c>
      <c r="AA60" s="42">
        <f t="shared" si="116"/>
        <v>1285.5636425921714</v>
      </c>
      <c r="AB60" s="42">
        <f t="shared" si="116"/>
        <v>1317.7027336569756</v>
      </c>
      <c r="AC60" s="42">
        <f t="shared" si="116"/>
        <v>1350.6453019983999</v>
      </c>
      <c r="AD60" s="42">
        <f t="shared" si="116"/>
        <v>1384.4114345483597</v>
      </c>
      <c r="AE60" s="42"/>
      <c r="AF60" s="42"/>
      <c r="AG60" s="42">
        <f t="shared" si="129"/>
        <v>147.66250000000036</v>
      </c>
      <c r="AH60" s="42">
        <f t="shared" si="117"/>
        <v>245.56906250000043</v>
      </c>
      <c r="AI60" s="42">
        <f t="shared" si="118"/>
        <v>355.34478906250092</v>
      </c>
      <c r="AJ60" s="42">
        <f t="shared" si="119"/>
        <v>478.22855878906353</v>
      </c>
      <c r="AK60" s="42">
        <f t="shared" si="120"/>
        <v>615.5844377587905</v>
      </c>
      <c r="AL60" s="42">
        <f t="shared" si="121"/>
        <v>768.91423020276034</v>
      </c>
      <c r="AM60" s="42">
        <f t="shared" si="122"/>
        <v>939.8712856078298</v>
      </c>
      <c r="AN60" s="42">
        <f t="shared" si="123"/>
        <v>1130.2756873630258</v>
      </c>
      <c r="AO60" s="42">
        <f t="shared" si="124"/>
        <v>1342.1309611236018</v>
      </c>
      <c r="AP60" s="42">
        <f t="shared" si="125"/>
        <v>1577.6424548858424</v>
      </c>
      <c r="AQ60" s="42"/>
      <c r="AR60" s="42">
        <f>B60*$AR$3</f>
        <v>44341.499999999993</v>
      </c>
      <c r="AS60" s="42">
        <f t="shared" ref="AS60:BA60" si="136">AR60*$AR$3</f>
        <v>45450.037499999991</v>
      </c>
      <c r="AT60" s="42">
        <f t="shared" si="136"/>
        <v>46586.288437499985</v>
      </c>
      <c r="AU60" s="42">
        <f t="shared" si="136"/>
        <v>47750.945648437482</v>
      </c>
      <c r="AV60" s="42">
        <f t="shared" si="136"/>
        <v>48944.719289648412</v>
      </c>
      <c r="AW60" s="42">
        <f t="shared" si="136"/>
        <v>50168.337271889621</v>
      </c>
      <c r="AX60" s="42">
        <f t="shared" si="136"/>
        <v>51422.545703686854</v>
      </c>
      <c r="AY60" s="42">
        <f t="shared" si="136"/>
        <v>52708.109346279023</v>
      </c>
      <c r="AZ60" s="42">
        <f t="shared" si="136"/>
        <v>54025.812079935997</v>
      </c>
      <c r="BA60" s="42">
        <f t="shared" si="136"/>
        <v>55376.457381934393</v>
      </c>
    </row>
    <row r="61" spans="1:53" ht="17.25" customHeight="1" x14ac:dyDescent="0.25">
      <c r="A61" s="46"/>
      <c r="B61" s="3"/>
      <c r="C61" s="1"/>
      <c r="D61" s="3"/>
      <c r="E61" s="3"/>
      <c r="F61" s="3"/>
      <c r="G61" s="3"/>
      <c r="H61" s="17"/>
      <c r="I61" s="11"/>
    </row>
    <row r="62" spans="1:53" ht="17.25" customHeight="1" x14ac:dyDescent="0.25">
      <c r="A62" s="46"/>
      <c r="B62" s="3"/>
      <c r="C62" s="1"/>
      <c r="D62" s="3"/>
      <c r="E62" s="3"/>
      <c r="F62" s="3"/>
      <c r="G62" s="3"/>
      <c r="H62" s="17"/>
      <c r="I62" s="11"/>
    </row>
    <row r="63" spans="1:53" ht="17.25" customHeight="1" x14ac:dyDescent="0.25">
      <c r="A63" s="46"/>
      <c r="B63" s="3"/>
      <c r="C63" s="1"/>
      <c r="D63" s="3"/>
      <c r="E63" s="3"/>
      <c r="F63" s="3"/>
      <c r="G63" s="3"/>
      <c r="H63" s="17"/>
      <c r="I63" s="11"/>
    </row>
    <row r="64" spans="1:53" ht="17.25" customHeight="1" x14ac:dyDescent="0.25">
      <c r="B64" s="19" t="s">
        <v>65</v>
      </c>
    </row>
    <row r="65" spans="1:53" s="19" customFormat="1" ht="17.25" customHeight="1" x14ac:dyDescent="0.25">
      <c r="B65" s="20" t="s">
        <v>0</v>
      </c>
      <c r="C65" s="20" t="s">
        <v>1</v>
      </c>
      <c r="D65" s="20" t="s">
        <v>3</v>
      </c>
      <c r="E65" s="20" t="s">
        <v>39</v>
      </c>
      <c r="F65" s="20" t="s">
        <v>2</v>
      </c>
      <c r="G65" s="20" t="s">
        <v>58</v>
      </c>
      <c r="H65" s="21" t="s">
        <v>38</v>
      </c>
      <c r="J65" s="30" t="s">
        <v>114</v>
      </c>
      <c r="K65" s="30" t="s">
        <v>104</v>
      </c>
      <c r="L65" s="30" t="s">
        <v>105</v>
      </c>
      <c r="M65" s="30" t="s">
        <v>106</v>
      </c>
      <c r="N65" s="30" t="s">
        <v>107</v>
      </c>
      <c r="O65" s="30" t="s">
        <v>108</v>
      </c>
      <c r="P65" s="30" t="s">
        <v>109</v>
      </c>
      <c r="Q65" s="30" t="s">
        <v>110</v>
      </c>
      <c r="R65" s="30" t="s">
        <v>111</v>
      </c>
      <c r="S65" s="30" t="s">
        <v>112</v>
      </c>
      <c r="U65" s="30" t="s">
        <v>114</v>
      </c>
      <c r="V65" s="30" t="s">
        <v>104</v>
      </c>
      <c r="W65" s="30" t="s">
        <v>105</v>
      </c>
      <c r="X65" s="30" t="s">
        <v>106</v>
      </c>
      <c r="Y65" s="30" t="s">
        <v>107</v>
      </c>
      <c r="Z65" s="30" t="s">
        <v>108</v>
      </c>
      <c r="AA65" s="30" t="s">
        <v>109</v>
      </c>
      <c r="AB65" s="30" t="s">
        <v>110</v>
      </c>
      <c r="AC65" s="30" t="s">
        <v>111</v>
      </c>
      <c r="AD65" s="30" t="s">
        <v>112</v>
      </c>
      <c r="AG65" s="30" t="s">
        <v>114</v>
      </c>
      <c r="AH65" s="30" t="s">
        <v>104</v>
      </c>
      <c r="AI65" s="30" t="s">
        <v>105</v>
      </c>
      <c r="AJ65" s="30" t="s">
        <v>106</v>
      </c>
      <c r="AK65" s="30" t="s">
        <v>107</v>
      </c>
      <c r="AL65" s="30" t="s">
        <v>108</v>
      </c>
      <c r="AM65" s="30" t="s">
        <v>109</v>
      </c>
      <c r="AN65" s="30" t="s">
        <v>110</v>
      </c>
      <c r="AO65" s="30" t="s">
        <v>111</v>
      </c>
      <c r="AP65" s="30" t="s">
        <v>112</v>
      </c>
      <c r="AR65" s="30" t="s">
        <v>114</v>
      </c>
      <c r="AS65" s="30" t="s">
        <v>104</v>
      </c>
      <c r="AT65" s="30" t="s">
        <v>105</v>
      </c>
      <c r="AU65" s="30" t="s">
        <v>106</v>
      </c>
      <c r="AV65" s="30" t="s">
        <v>107</v>
      </c>
      <c r="AW65" s="30" t="s">
        <v>108</v>
      </c>
      <c r="AX65" s="30" t="s">
        <v>109</v>
      </c>
      <c r="AY65" s="30" t="s">
        <v>110</v>
      </c>
      <c r="AZ65" s="30" t="s">
        <v>111</v>
      </c>
      <c r="BA65" s="30" t="s">
        <v>112</v>
      </c>
    </row>
    <row r="66" spans="1:53" ht="17.25" customHeight="1" x14ac:dyDescent="0.25">
      <c r="A66" s="46" t="s">
        <v>35</v>
      </c>
      <c r="B66" s="3">
        <f>'HUD Income'!$D$13</f>
        <v>18540</v>
      </c>
      <c r="C66" s="1">
        <v>0.2</v>
      </c>
      <c r="D66" s="3">
        <f>'HUD Income'!$N$17</f>
        <v>695.25</v>
      </c>
      <c r="E66" s="3">
        <f t="shared" ref="E66:E70" si="137">B66*0.3/12</f>
        <v>463.5</v>
      </c>
      <c r="F66" s="3">
        <f>Rents!$E$38</f>
        <v>166</v>
      </c>
      <c r="G66" s="3">
        <f t="shared" ref="G66:G70" si="138">F66-E66</f>
        <v>-297.5</v>
      </c>
      <c r="H66" s="17" t="str">
        <f t="shared" ref="H66:H70" si="139">IF(G66&gt;0,G66,"N/A")</f>
        <v>N/A</v>
      </c>
      <c r="J66" s="42">
        <f>$F66*1.1</f>
        <v>182.60000000000002</v>
      </c>
      <c r="K66" s="42">
        <f>J66*1.1</f>
        <v>200.86000000000004</v>
      </c>
      <c r="L66" s="42">
        <f t="shared" ref="L66:S66" si="140">K66*1.1</f>
        <v>220.94600000000005</v>
      </c>
      <c r="M66" s="42">
        <f t="shared" si="140"/>
        <v>243.04060000000007</v>
      </c>
      <c r="N66" s="42">
        <f t="shared" si="140"/>
        <v>267.34466000000009</v>
      </c>
      <c r="O66" s="42">
        <f t="shared" si="140"/>
        <v>294.07912600000014</v>
      </c>
      <c r="P66" s="42">
        <f t="shared" si="140"/>
        <v>323.48703860000018</v>
      </c>
      <c r="Q66" s="42">
        <f t="shared" si="140"/>
        <v>355.83574246000023</v>
      </c>
      <c r="R66" s="42">
        <f t="shared" si="140"/>
        <v>391.4193167060003</v>
      </c>
      <c r="S66" s="42">
        <f t="shared" si="140"/>
        <v>430.56124837660036</v>
      </c>
      <c r="T66" s="42"/>
      <c r="U66" s="42">
        <f t="shared" ref="U66:AD70" si="141">(AR66*$U$4)/12</f>
        <v>475.08750000000003</v>
      </c>
      <c r="V66" s="42">
        <f t="shared" si="141"/>
        <v>486.96468749999991</v>
      </c>
      <c r="W66" s="42">
        <f t="shared" si="141"/>
        <v>499.13880468749994</v>
      </c>
      <c r="X66" s="42">
        <f t="shared" si="141"/>
        <v>511.61727480468744</v>
      </c>
      <c r="Y66" s="42">
        <f t="shared" si="141"/>
        <v>524.40770667480456</v>
      </c>
      <c r="Z66" s="42">
        <f t="shared" si="141"/>
        <v>537.51789934167459</v>
      </c>
      <c r="AA66" s="42">
        <f t="shared" si="141"/>
        <v>550.95584682521644</v>
      </c>
      <c r="AB66" s="42">
        <f t="shared" si="141"/>
        <v>564.72974299584678</v>
      </c>
      <c r="AC66" s="42">
        <f t="shared" si="141"/>
        <v>578.84798657074293</v>
      </c>
      <c r="AD66" s="42">
        <f t="shared" si="141"/>
        <v>593.31918623501144</v>
      </c>
      <c r="AE66" s="42"/>
      <c r="AF66" s="42"/>
      <c r="AG66" s="42">
        <f>J66-U66</f>
        <v>-292.48750000000001</v>
      </c>
      <c r="AH66" s="42">
        <f t="shared" ref="AH66:AH70" si="142">K66-V66</f>
        <v>-286.10468749999984</v>
      </c>
      <c r="AI66" s="42">
        <f t="shared" ref="AI66:AI70" si="143">L66-W66</f>
        <v>-278.19280468749992</v>
      </c>
      <c r="AJ66" s="42">
        <f t="shared" ref="AJ66:AJ70" si="144">M66-X66</f>
        <v>-268.5766748046874</v>
      </c>
      <c r="AK66" s="42">
        <f t="shared" ref="AK66:AK70" si="145">N66-Y66</f>
        <v>-257.06304667480447</v>
      </c>
      <c r="AL66" s="42">
        <f t="shared" ref="AL66:AL70" si="146">O66-Z66</f>
        <v>-243.43877334167445</v>
      </c>
      <c r="AM66" s="42">
        <f t="shared" ref="AM66:AM70" si="147">P66-AA66</f>
        <v>-227.46880822521626</v>
      </c>
      <c r="AN66" s="42">
        <f t="shared" ref="AN66:AN70" si="148">Q66-AB66</f>
        <v>-208.89400053584654</v>
      </c>
      <c r="AO66" s="42">
        <f t="shared" ref="AO66:AO70" si="149">R66-AC66</f>
        <v>-187.42866986474263</v>
      </c>
      <c r="AP66" s="42">
        <f t="shared" ref="AP66:AP70" si="150">S66-AD66</f>
        <v>-162.75793785841108</v>
      </c>
      <c r="AQ66" s="42"/>
      <c r="AR66" s="42">
        <f>B66*$AR$3</f>
        <v>19003.5</v>
      </c>
      <c r="AS66" s="42">
        <f t="shared" ref="AS66:BA66" si="151">AR66*$AR$3</f>
        <v>19478.587499999998</v>
      </c>
      <c r="AT66" s="42">
        <f t="shared" si="151"/>
        <v>19965.552187499998</v>
      </c>
      <c r="AU66" s="42">
        <f t="shared" si="151"/>
        <v>20464.690992187498</v>
      </c>
      <c r="AV66" s="42">
        <f t="shared" si="151"/>
        <v>20976.308266992182</v>
      </c>
      <c r="AW66" s="42">
        <f t="shared" si="151"/>
        <v>21500.715973666986</v>
      </c>
      <c r="AX66" s="42">
        <f t="shared" si="151"/>
        <v>22038.233873008659</v>
      </c>
      <c r="AY66" s="42">
        <f t="shared" si="151"/>
        <v>22589.189719833874</v>
      </c>
      <c r="AZ66" s="42">
        <f t="shared" si="151"/>
        <v>23153.919462829719</v>
      </c>
      <c r="BA66" s="42">
        <f t="shared" si="151"/>
        <v>23732.76744940046</v>
      </c>
    </row>
    <row r="67" spans="1:53" ht="17.25" customHeight="1" x14ac:dyDescent="0.25">
      <c r="A67" s="46"/>
      <c r="B67" s="3">
        <f>'HUD Income'!$D$17</f>
        <v>27810</v>
      </c>
      <c r="C67" s="1">
        <v>0.3</v>
      </c>
      <c r="D67" s="3">
        <f>'HUD Income'!$N$17</f>
        <v>695.25</v>
      </c>
      <c r="E67" s="3">
        <f t="shared" si="137"/>
        <v>695.25</v>
      </c>
      <c r="F67" s="3">
        <f>Rents!$E$38</f>
        <v>166</v>
      </c>
      <c r="G67" s="3">
        <f t="shared" si="138"/>
        <v>-529.25</v>
      </c>
      <c r="H67" s="17" t="str">
        <f t="shared" si="139"/>
        <v>N/A</v>
      </c>
      <c r="I67" s="11"/>
      <c r="J67" s="42">
        <f t="shared" ref="J67:J70" si="152">$F67*1.1</f>
        <v>182.60000000000002</v>
      </c>
      <c r="K67" s="42">
        <f t="shared" ref="K67:S67" si="153">J67*1.1</f>
        <v>200.86000000000004</v>
      </c>
      <c r="L67" s="42">
        <f t="shared" si="153"/>
        <v>220.94600000000005</v>
      </c>
      <c r="M67" s="42">
        <f t="shared" si="153"/>
        <v>243.04060000000007</v>
      </c>
      <c r="N67" s="42">
        <f t="shared" si="153"/>
        <v>267.34466000000009</v>
      </c>
      <c r="O67" s="42">
        <f t="shared" si="153"/>
        <v>294.07912600000014</v>
      </c>
      <c r="P67" s="42">
        <f t="shared" si="153"/>
        <v>323.48703860000018</v>
      </c>
      <c r="Q67" s="42">
        <f t="shared" si="153"/>
        <v>355.83574246000023</v>
      </c>
      <c r="R67" s="42">
        <f t="shared" si="153"/>
        <v>391.4193167060003</v>
      </c>
      <c r="S67" s="42">
        <f t="shared" si="153"/>
        <v>430.56124837660036</v>
      </c>
      <c r="T67" s="42"/>
      <c r="U67" s="42">
        <f t="shared" si="141"/>
        <v>712.63124999999991</v>
      </c>
      <c r="V67" s="42">
        <f t="shared" si="141"/>
        <v>730.44703124999978</v>
      </c>
      <c r="W67" s="42">
        <f t="shared" si="141"/>
        <v>748.7082070312498</v>
      </c>
      <c r="X67" s="42">
        <f t="shared" si="141"/>
        <v>767.42591220703105</v>
      </c>
      <c r="Y67" s="42">
        <f t="shared" si="141"/>
        <v>786.61156001220661</v>
      </c>
      <c r="Z67" s="42">
        <f t="shared" si="141"/>
        <v>806.27684901251178</v>
      </c>
      <c r="AA67" s="42">
        <f t="shared" si="141"/>
        <v>826.43377023782443</v>
      </c>
      <c r="AB67" s="42">
        <f t="shared" si="141"/>
        <v>847.09461449376988</v>
      </c>
      <c r="AC67" s="42">
        <f t="shared" si="141"/>
        <v>868.27197985611417</v>
      </c>
      <c r="AD67" s="42">
        <f t="shared" si="141"/>
        <v>889.97877935251688</v>
      </c>
      <c r="AE67" s="42"/>
      <c r="AF67" s="42"/>
      <c r="AG67" s="42">
        <f t="shared" ref="AG67:AG70" si="154">J67-U67</f>
        <v>-530.03124999999989</v>
      </c>
      <c r="AH67" s="42">
        <f t="shared" si="142"/>
        <v>-529.58703124999977</v>
      </c>
      <c r="AI67" s="42">
        <f t="shared" si="143"/>
        <v>-527.76220703124977</v>
      </c>
      <c r="AJ67" s="42">
        <f t="shared" si="144"/>
        <v>-524.38531220703101</v>
      </c>
      <c r="AK67" s="42">
        <f t="shared" si="145"/>
        <v>-519.26690001220652</v>
      </c>
      <c r="AL67" s="42">
        <f t="shared" si="146"/>
        <v>-512.19772301251169</v>
      </c>
      <c r="AM67" s="42">
        <f t="shared" si="147"/>
        <v>-502.94673163782426</v>
      </c>
      <c r="AN67" s="42">
        <f t="shared" si="148"/>
        <v>-491.25887203376965</v>
      </c>
      <c r="AO67" s="42">
        <f t="shared" si="149"/>
        <v>-476.85266315011387</v>
      </c>
      <c r="AP67" s="42">
        <f t="shared" si="150"/>
        <v>-459.41753097591652</v>
      </c>
      <c r="AQ67" s="42"/>
      <c r="AR67" s="42">
        <f>B67*$AR$3</f>
        <v>28505.249999999996</v>
      </c>
      <c r="AS67" s="42">
        <f t="shared" ref="AS67:BA67" si="155">AR67*$AR$3</f>
        <v>29217.881249999995</v>
      </c>
      <c r="AT67" s="42">
        <f t="shared" si="155"/>
        <v>29948.328281249993</v>
      </c>
      <c r="AU67" s="42">
        <f t="shared" si="155"/>
        <v>30697.036488281239</v>
      </c>
      <c r="AV67" s="42">
        <f t="shared" si="155"/>
        <v>31464.462400488268</v>
      </c>
      <c r="AW67" s="42">
        <f t="shared" si="155"/>
        <v>32251.073960500471</v>
      </c>
      <c r="AX67" s="42">
        <f t="shared" si="155"/>
        <v>33057.35080951298</v>
      </c>
      <c r="AY67" s="42">
        <f t="shared" si="155"/>
        <v>33883.784579750798</v>
      </c>
      <c r="AZ67" s="42">
        <f t="shared" si="155"/>
        <v>34730.879194244568</v>
      </c>
      <c r="BA67" s="42">
        <f t="shared" si="155"/>
        <v>35599.151174100676</v>
      </c>
    </row>
    <row r="68" spans="1:53" ht="17.25" customHeight="1" x14ac:dyDescent="0.25">
      <c r="A68" s="46"/>
      <c r="B68" s="3">
        <f>'HUD Income'!$D$21</f>
        <v>37080</v>
      </c>
      <c r="C68" s="1">
        <v>0.4</v>
      </c>
      <c r="D68" s="3">
        <f>'HUD Income'!$N$21</f>
        <v>927</v>
      </c>
      <c r="E68" s="3">
        <f t="shared" si="137"/>
        <v>927</v>
      </c>
      <c r="F68" s="3">
        <f>Rents!$E$35</f>
        <v>1142</v>
      </c>
      <c r="G68" s="3">
        <f t="shared" si="138"/>
        <v>215</v>
      </c>
      <c r="H68" s="17">
        <f t="shared" si="139"/>
        <v>215</v>
      </c>
      <c r="I68" s="11" t="s">
        <v>85</v>
      </c>
      <c r="J68" s="42">
        <f t="shared" si="152"/>
        <v>1256.2</v>
      </c>
      <c r="K68" s="42">
        <f t="shared" ref="K68:S68" si="156">J68*1.1</f>
        <v>1381.8200000000002</v>
      </c>
      <c r="L68" s="42">
        <f t="shared" si="156"/>
        <v>1520.0020000000004</v>
      </c>
      <c r="M68" s="42">
        <f t="shared" si="156"/>
        <v>1672.0022000000006</v>
      </c>
      <c r="N68" s="42">
        <f t="shared" si="156"/>
        <v>1839.2024200000008</v>
      </c>
      <c r="O68" s="42">
        <f t="shared" si="156"/>
        <v>2023.1226620000009</v>
      </c>
      <c r="P68" s="42">
        <f t="shared" si="156"/>
        <v>2225.4349282000012</v>
      </c>
      <c r="Q68" s="42">
        <f t="shared" si="156"/>
        <v>2447.9784210200014</v>
      </c>
      <c r="R68" s="42">
        <f t="shared" si="156"/>
        <v>2692.7762631220016</v>
      </c>
      <c r="S68" s="42">
        <f t="shared" si="156"/>
        <v>2962.0538894342021</v>
      </c>
      <c r="T68" s="42"/>
      <c r="U68" s="42">
        <f t="shared" si="141"/>
        <v>950.17500000000007</v>
      </c>
      <c r="V68" s="42">
        <f t="shared" si="141"/>
        <v>973.92937499999982</v>
      </c>
      <c r="W68" s="42">
        <f t="shared" si="141"/>
        <v>998.27760937499988</v>
      </c>
      <c r="X68" s="42">
        <f t="shared" si="141"/>
        <v>1023.2345496093749</v>
      </c>
      <c r="Y68" s="42">
        <f t="shared" si="141"/>
        <v>1048.8154133496091</v>
      </c>
      <c r="Z68" s="42">
        <f t="shared" si="141"/>
        <v>1075.0357986833492</v>
      </c>
      <c r="AA68" s="42">
        <f t="shared" si="141"/>
        <v>1101.9116936504329</v>
      </c>
      <c r="AB68" s="42">
        <f t="shared" si="141"/>
        <v>1129.4594859916936</v>
      </c>
      <c r="AC68" s="42">
        <f t="shared" si="141"/>
        <v>1157.6959731414859</v>
      </c>
      <c r="AD68" s="42">
        <f t="shared" si="141"/>
        <v>1186.6383724700229</v>
      </c>
      <c r="AE68" s="42"/>
      <c r="AF68" s="42"/>
      <c r="AG68" s="42">
        <f t="shared" si="154"/>
        <v>306.02499999999998</v>
      </c>
      <c r="AH68" s="42">
        <f t="shared" si="142"/>
        <v>407.89062500000034</v>
      </c>
      <c r="AI68" s="42">
        <f t="shared" si="143"/>
        <v>521.72439062500052</v>
      </c>
      <c r="AJ68" s="42">
        <f t="shared" si="144"/>
        <v>648.7676503906257</v>
      </c>
      <c r="AK68" s="42">
        <f t="shared" si="145"/>
        <v>790.38700665039164</v>
      </c>
      <c r="AL68" s="42">
        <f t="shared" si="146"/>
        <v>948.08686331665172</v>
      </c>
      <c r="AM68" s="42">
        <f t="shared" si="147"/>
        <v>1123.5232345495683</v>
      </c>
      <c r="AN68" s="42">
        <f t="shared" si="148"/>
        <v>1318.5189350283079</v>
      </c>
      <c r="AO68" s="42">
        <f t="shared" si="149"/>
        <v>1535.0802899805158</v>
      </c>
      <c r="AP68" s="42">
        <f t="shared" si="150"/>
        <v>1775.4155169641792</v>
      </c>
      <c r="AQ68" s="42"/>
      <c r="AR68" s="42">
        <f>B68*$AR$3</f>
        <v>38007</v>
      </c>
      <c r="AS68" s="42">
        <f t="shared" ref="AS68:BA68" si="157">AR68*$AR$3</f>
        <v>38957.174999999996</v>
      </c>
      <c r="AT68" s="42">
        <f t="shared" si="157"/>
        <v>39931.104374999995</v>
      </c>
      <c r="AU68" s="42">
        <f t="shared" si="157"/>
        <v>40929.381984374995</v>
      </c>
      <c r="AV68" s="42">
        <f t="shared" si="157"/>
        <v>41952.616533984365</v>
      </c>
      <c r="AW68" s="42">
        <f t="shared" si="157"/>
        <v>43001.431947333971</v>
      </c>
      <c r="AX68" s="42">
        <f t="shared" si="157"/>
        <v>44076.467746017319</v>
      </c>
      <c r="AY68" s="42">
        <f t="shared" si="157"/>
        <v>45178.379439667748</v>
      </c>
      <c r="AZ68" s="42">
        <f t="shared" si="157"/>
        <v>46307.838925659438</v>
      </c>
      <c r="BA68" s="42">
        <f t="shared" si="157"/>
        <v>47465.534898800921</v>
      </c>
    </row>
    <row r="69" spans="1:53" ht="17.25" customHeight="1" x14ac:dyDescent="0.25">
      <c r="A69" s="46"/>
      <c r="B69" s="3">
        <f>'HUD Income'!$D$25</f>
        <v>46350</v>
      </c>
      <c r="C69" s="1">
        <v>0.5</v>
      </c>
      <c r="D69" s="3">
        <f>'HUD Income'!$N$25</f>
        <v>1158.75</v>
      </c>
      <c r="E69" s="3">
        <f t="shared" si="137"/>
        <v>1158.75</v>
      </c>
      <c r="F69" s="3">
        <f>Rents!$E$35</f>
        <v>1142</v>
      </c>
      <c r="G69" s="3">
        <f t="shared" si="138"/>
        <v>-16.75</v>
      </c>
      <c r="H69" s="17" t="str">
        <f t="shared" si="139"/>
        <v>N/A</v>
      </c>
      <c r="I69" s="11" t="s">
        <v>85</v>
      </c>
      <c r="J69" s="42">
        <f t="shared" si="152"/>
        <v>1256.2</v>
      </c>
      <c r="K69" s="42">
        <f t="shared" ref="K69:S69" si="158">J69*1.1</f>
        <v>1381.8200000000002</v>
      </c>
      <c r="L69" s="42">
        <f t="shared" si="158"/>
        <v>1520.0020000000004</v>
      </c>
      <c r="M69" s="42">
        <f t="shared" si="158"/>
        <v>1672.0022000000006</v>
      </c>
      <c r="N69" s="42">
        <f t="shared" si="158"/>
        <v>1839.2024200000008</v>
      </c>
      <c r="O69" s="42">
        <f t="shared" si="158"/>
        <v>2023.1226620000009</v>
      </c>
      <c r="P69" s="42">
        <f t="shared" si="158"/>
        <v>2225.4349282000012</v>
      </c>
      <c r="Q69" s="42">
        <f t="shared" si="158"/>
        <v>2447.9784210200014</v>
      </c>
      <c r="R69" s="42">
        <f t="shared" si="158"/>
        <v>2692.7762631220016</v>
      </c>
      <c r="S69" s="42">
        <f t="shared" si="158"/>
        <v>2962.0538894342021</v>
      </c>
      <c r="T69" s="42"/>
      <c r="U69" s="42">
        <f t="shared" si="141"/>
        <v>1187.7187499999998</v>
      </c>
      <c r="V69" s="42">
        <f t="shared" si="141"/>
        <v>1217.4117187499996</v>
      </c>
      <c r="W69" s="42">
        <f t="shared" si="141"/>
        <v>1247.8470117187494</v>
      </c>
      <c r="X69" s="42">
        <f t="shared" si="141"/>
        <v>1279.0431870117181</v>
      </c>
      <c r="Y69" s="42">
        <f t="shared" si="141"/>
        <v>1311.0192666870109</v>
      </c>
      <c r="Z69" s="42">
        <f t="shared" si="141"/>
        <v>1343.7947483541861</v>
      </c>
      <c r="AA69" s="42">
        <f t="shared" si="141"/>
        <v>1377.3896170630405</v>
      </c>
      <c r="AB69" s="42">
        <f t="shared" si="141"/>
        <v>1411.8243574896167</v>
      </c>
      <c r="AC69" s="42">
        <f t="shared" si="141"/>
        <v>1447.1199664268568</v>
      </c>
      <c r="AD69" s="42">
        <f t="shared" si="141"/>
        <v>1483.2979655875279</v>
      </c>
      <c r="AE69" s="42"/>
      <c r="AF69" s="42"/>
      <c r="AG69" s="42">
        <f t="shared" si="154"/>
        <v>68.481250000000273</v>
      </c>
      <c r="AH69" s="42">
        <f t="shared" si="142"/>
        <v>164.40828125000053</v>
      </c>
      <c r="AI69" s="42">
        <f t="shared" si="143"/>
        <v>272.15498828125101</v>
      </c>
      <c r="AJ69" s="42">
        <f t="shared" si="144"/>
        <v>392.95901298828244</v>
      </c>
      <c r="AK69" s="42">
        <f t="shared" si="145"/>
        <v>528.18315331298982</v>
      </c>
      <c r="AL69" s="42">
        <f t="shared" si="146"/>
        <v>679.32791364581476</v>
      </c>
      <c r="AM69" s="42">
        <f t="shared" si="147"/>
        <v>848.04531113696066</v>
      </c>
      <c r="AN69" s="42">
        <f t="shared" si="148"/>
        <v>1036.1540635303847</v>
      </c>
      <c r="AO69" s="42">
        <f t="shared" si="149"/>
        <v>1245.6562966951449</v>
      </c>
      <c r="AP69" s="42">
        <f t="shared" si="150"/>
        <v>1478.7559238466742</v>
      </c>
      <c r="AQ69" s="42"/>
      <c r="AR69" s="42">
        <f>B69*$AR$3</f>
        <v>47508.749999999993</v>
      </c>
      <c r="AS69" s="42">
        <f t="shared" ref="AS69:BA69" si="159">AR69*$AR$3</f>
        <v>48696.468749999985</v>
      </c>
      <c r="AT69" s="42">
        <f t="shared" si="159"/>
        <v>49913.88046874998</v>
      </c>
      <c r="AU69" s="42">
        <f t="shared" si="159"/>
        <v>51161.727480468726</v>
      </c>
      <c r="AV69" s="42">
        <f t="shared" si="159"/>
        <v>52440.770667480443</v>
      </c>
      <c r="AW69" s="42">
        <f t="shared" si="159"/>
        <v>53751.789934167449</v>
      </c>
      <c r="AX69" s="42">
        <f t="shared" si="159"/>
        <v>55095.584682521629</v>
      </c>
      <c r="AY69" s="42">
        <f t="shared" si="159"/>
        <v>56472.974299584661</v>
      </c>
      <c r="AZ69" s="42">
        <f t="shared" si="159"/>
        <v>57884.798657074272</v>
      </c>
      <c r="BA69" s="42">
        <f t="shared" si="159"/>
        <v>59331.918623501122</v>
      </c>
    </row>
    <row r="70" spans="1:53" ht="17.25" customHeight="1" x14ac:dyDescent="0.25">
      <c r="A70" s="46"/>
      <c r="B70" s="3">
        <f>'HUD Income'!$D$29</f>
        <v>55620</v>
      </c>
      <c r="C70" s="1">
        <v>0.6</v>
      </c>
      <c r="D70" s="3">
        <f>'HUD Income'!$N$29</f>
        <v>1390.5</v>
      </c>
      <c r="E70" s="3">
        <f t="shared" si="137"/>
        <v>1390.5</v>
      </c>
      <c r="F70" s="3">
        <f>Rents!$E$35</f>
        <v>1142</v>
      </c>
      <c r="G70" s="3">
        <f t="shared" si="138"/>
        <v>-248.5</v>
      </c>
      <c r="H70" s="17" t="str">
        <f t="shared" si="139"/>
        <v>N/A</v>
      </c>
      <c r="I70" s="11" t="s">
        <v>85</v>
      </c>
      <c r="J70" s="42">
        <f t="shared" si="152"/>
        <v>1256.2</v>
      </c>
      <c r="K70" s="42">
        <f t="shared" ref="K70:S70" si="160">J70*1.1</f>
        <v>1381.8200000000002</v>
      </c>
      <c r="L70" s="42">
        <f t="shared" si="160"/>
        <v>1520.0020000000004</v>
      </c>
      <c r="M70" s="42">
        <f t="shared" si="160"/>
        <v>1672.0022000000006</v>
      </c>
      <c r="N70" s="42">
        <f t="shared" si="160"/>
        <v>1839.2024200000008</v>
      </c>
      <c r="O70" s="42">
        <f t="shared" si="160"/>
        <v>2023.1226620000009</v>
      </c>
      <c r="P70" s="42">
        <f t="shared" si="160"/>
        <v>2225.4349282000012</v>
      </c>
      <c r="Q70" s="42">
        <f t="shared" si="160"/>
        <v>2447.9784210200014</v>
      </c>
      <c r="R70" s="42">
        <f t="shared" si="160"/>
        <v>2692.7762631220016</v>
      </c>
      <c r="S70" s="42">
        <f t="shared" si="160"/>
        <v>2962.0538894342021</v>
      </c>
      <c r="T70" s="42"/>
      <c r="U70" s="42">
        <f t="shared" si="141"/>
        <v>1425.2624999999998</v>
      </c>
      <c r="V70" s="42">
        <f t="shared" si="141"/>
        <v>1460.8940624999996</v>
      </c>
      <c r="W70" s="42">
        <f t="shared" si="141"/>
        <v>1497.4164140624996</v>
      </c>
      <c r="X70" s="42">
        <f t="shared" si="141"/>
        <v>1534.8518244140621</v>
      </c>
      <c r="Y70" s="42">
        <f t="shared" si="141"/>
        <v>1573.2231200244132</v>
      </c>
      <c r="Z70" s="42">
        <f t="shared" si="141"/>
        <v>1612.5536980250236</v>
      </c>
      <c r="AA70" s="42">
        <f t="shared" si="141"/>
        <v>1652.8675404756489</v>
      </c>
      <c r="AB70" s="42">
        <f t="shared" si="141"/>
        <v>1694.1892289875398</v>
      </c>
      <c r="AC70" s="42">
        <f t="shared" si="141"/>
        <v>1736.5439597122283</v>
      </c>
      <c r="AD70" s="42">
        <f t="shared" si="141"/>
        <v>1779.9575587050338</v>
      </c>
      <c r="AE70" s="42"/>
      <c r="AF70" s="42"/>
      <c r="AG70" s="42">
        <f t="shared" si="154"/>
        <v>-169.06249999999977</v>
      </c>
      <c r="AH70" s="42">
        <f t="shared" si="142"/>
        <v>-79.0740624999994</v>
      </c>
      <c r="AI70" s="42">
        <f t="shared" si="143"/>
        <v>22.585585937500809</v>
      </c>
      <c r="AJ70" s="42">
        <f t="shared" si="144"/>
        <v>137.15037558593849</v>
      </c>
      <c r="AK70" s="42">
        <f t="shared" si="145"/>
        <v>265.97929997558754</v>
      </c>
      <c r="AL70" s="42">
        <f t="shared" si="146"/>
        <v>410.56896397497735</v>
      </c>
      <c r="AM70" s="42">
        <f t="shared" si="147"/>
        <v>572.56738772435233</v>
      </c>
      <c r="AN70" s="42">
        <f t="shared" si="148"/>
        <v>753.78919203246164</v>
      </c>
      <c r="AO70" s="42">
        <f t="shared" si="149"/>
        <v>956.23230340977329</v>
      </c>
      <c r="AP70" s="42">
        <f t="shared" si="150"/>
        <v>1182.0963307291684</v>
      </c>
      <c r="AQ70" s="42"/>
      <c r="AR70" s="42">
        <f>B70*$AR$3</f>
        <v>57010.499999999993</v>
      </c>
      <c r="AS70" s="42">
        <f t="shared" ref="AS70:BA70" si="161">AR70*$AR$3</f>
        <v>58435.76249999999</v>
      </c>
      <c r="AT70" s="42">
        <f t="shared" si="161"/>
        <v>59896.656562499986</v>
      </c>
      <c r="AU70" s="42">
        <f t="shared" si="161"/>
        <v>61394.072976562478</v>
      </c>
      <c r="AV70" s="42">
        <f t="shared" si="161"/>
        <v>62928.924800976536</v>
      </c>
      <c r="AW70" s="42">
        <f t="shared" si="161"/>
        <v>64502.147921000942</v>
      </c>
      <c r="AX70" s="42">
        <f t="shared" si="161"/>
        <v>66114.70161902596</v>
      </c>
      <c r="AY70" s="42">
        <f t="shared" si="161"/>
        <v>67767.569159501596</v>
      </c>
      <c r="AZ70" s="42">
        <f t="shared" si="161"/>
        <v>69461.758388489136</v>
      </c>
      <c r="BA70" s="42">
        <f t="shared" si="161"/>
        <v>71198.302348201352</v>
      </c>
    </row>
    <row r="71" spans="1:53" ht="17.25" customHeight="1" x14ac:dyDescent="0.25">
      <c r="A71" s="46"/>
      <c r="B71" s="3"/>
      <c r="C71" s="1"/>
      <c r="D71" s="3"/>
      <c r="E71" s="3"/>
      <c r="F71" s="3"/>
      <c r="G71" s="3"/>
      <c r="H71" s="17"/>
      <c r="I71" s="11"/>
    </row>
    <row r="72" spans="1:53" ht="17.25" customHeight="1" x14ac:dyDescent="0.25">
      <c r="A72" s="46"/>
      <c r="B72" s="3"/>
      <c r="C72" s="1"/>
      <c r="D72" s="3"/>
      <c r="E72" s="3"/>
      <c r="F72" s="3"/>
      <c r="G72" s="3"/>
      <c r="H72" s="17"/>
      <c r="I72" s="11"/>
    </row>
    <row r="73" spans="1:53" ht="17.25" customHeight="1" x14ac:dyDescent="0.25">
      <c r="A73" s="46"/>
      <c r="B73" s="3"/>
      <c r="C73" s="1"/>
      <c r="D73" s="3"/>
      <c r="E73" s="3"/>
      <c r="F73" s="3"/>
      <c r="G73" s="3"/>
      <c r="H73" s="17"/>
      <c r="I73" s="11"/>
    </row>
    <row r="74" spans="1:53" ht="17.25" customHeight="1" x14ac:dyDescent="0.25">
      <c r="B74" s="19"/>
    </row>
    <row r="75" spans="1:53" s="19" customFormat="1" ht="17.25" customHeight="1" x14ac:dyDescent="0.25">
      <c r="B75" s="20" t="s">
        <v>0</v>
      </c>
      <c r="C75" s="20" t="s">
        <v>1</v>
      </c>
      <c r="D75" s="20" t="s">
        <v>3</v>
      </c>
      <c r="E75" s="20" t="s">
        <v>39</v>
      </c>
      <c r="F75" s="20" t="s">
        <v>2</v>
      </c>
      <c r="G75" s="20" t="s">
        <v>58</v>
      </c>
      <c r="H75" s="21" t="s">
        <v>38</v>
      </c>
      <c r="J75" s="30" t="s">
        <v>114</v>
      </c>
      <c r="K75" s="30" t="s">
        <v>104</v>
      </c>
      <c r="L75" s="30" t="s">
        <v>105</v>
      </c>
      <c r="M75" s="30" t="s">
        <v>106</v>
      </c>
      <c r="N75" s="30" t="s">
        <v>107</v>
      </c>
      <c r="O75" s="30" t="s">
        <v>108</v>
      </c>
      <c r="P75" s="30" t="s">
        <v>109</v>
      </c>
      <c r="Q75" s="30" t="s">
        <v>110</v>
      </c>
      <c r="R75" s="30" t="s">
        <v>111</v>
      </c>
      <c r="S75" s="30" t="s">
        <v>112</v>
      </c>
      <c r="U75" s="30" t="s">
        <v>114</v>
      </c>
      <c r="V75" s="30" t="s">
        <v>104</v>
      </c>
      <c r="W75" s="30" t="s">
        <v>105</v>
      </c>
      <c r="X75" s="30" t="s">
        <v>106</v>
      </c>
      <c r="Y75" s="30" t="s">
        <v>107</v>
      </c>
      <c r="Z75" s="30" t="s">
        <v>108</v>
      </c>
      <c r="AA75" s="30" t="s">
        <v>109</v>
      </c>
      <c r="AB75" s="30" t="s">
        <v>110</v>
      </c>
      <c r="AC75" s="30" t="s">
        <v>111</v>
      </c>
      <c r="AD75" s="30" t="s">
        <v>112</v>
      </c>
      <c r="AG75" s="30" t="s">
        <v>114</v>
      </c>
      <c r="AH75" s="30" t="s">
        <v>104</v>
      </c>
      <c r="AI75" s="30" t="s">
        <v>105</v>
      </c>
      <c r="AJ75" s="30" t="s">
        <v>106</v>
      </c>
      <c r="AK75" s="30" t="s">
        <v>107</v>
      </c>
      <c r="AL75" s="30" t="s">
        <v>108</v>
      </c>
      <c r="AM75" s="30" t="s">
        <v>109</v>
      </c>
      <c r="AN75" s="30" t="s">
        <v>110</v>
      </c>
      <c r="AO75" s="30" t="s">
        <v>111</v>
      </c>
      <c r="AP75" s="30" t="s">
        <v>112</v>
      </c>
      <c r="AR75" s="30" t="s">
        <v>114</v>
      </c>
      <c r="AS75" s="30" t="s">
        <v>104</v>
      </c>
      <c r="AT75" s="30" t="s">
        <v>105</v>
      </c>
      <c r="AU75" s="30" t="s">
        <v>106</v>
      </c>
      <c r="AV75" s="30" t="s">
        <v>107</v>
      </c>
      <c r="AW75" s="30" t="s">
        <v>108</v>
      </c>
      <c r="AX75" s="30" t="s">
        <v>109</v>
      </c>
      <c r="AY75" s="30" t="s">
        <v>110</v>
      </c>
      <c r="AZ75" s="30" t="s">
        <v>111</v>
      </c>
      <c r="BA75" s="30" t="s">
        <v>112</v>
      </c>
    </row>
    <row r="76" spans="1:53" ht="17.25" customHeight="1" x14ac:dyDescent="0.25">
      <c r="A76" s="46" t="s">
        <v>36</v>
      </c>
      <c r="B76" s="3">
        <f>'HUD Income'!$E$13</f>
        <v>20600</v>
      </c>
      <c r="C76" s="1">
        <v>0.2</v>
      </c>
      <c r="D76" s="3">
        <f>'HUD Income'!$O$17</f>
        <v>772.5</v>
      </c>
      <c r="E76" s="3">
        <f t="shared" ref="E76:E80" si="162">B76*0.3/12</f>
        <v>515</v>
      </c>
      <c r="F76" s="3">
        <f>Rents!$E$38</f>
        <v>166</v>
      </c>
      <c r="G76" s="3">
        <f t="shared" ref="G76:G80" si="163">F76-E76</f>
        <v>-349</v>
      </c>
      <c r="H76" s="17" t="str">
        <f t="shared" ref="H76:H80" si="164">IF(G76&gt;0,G76,"N/A")</f>
        <v>N/A</v>
      </c>
      <c r="J76" s="42">
        <f>$F76*1.1</f>
        <v>182.60000000000002</v>
      </c>
      <c r="K76" s="42">
        <f>J76*1.1</f>
        <v>200.86000000000004</v>
      </c>
      <c r="L76" s="42">
        <f t="shared" ref="L76:L80" si="165">K76*1.1</f>
        <v>220.94600000000005</v>
      </c>
      <c r="M76" s="42">
        <f t="shared" ref="M76:M80" si="166">L76*1.1</f>
        <v>243.04060000000007</v>
      </c>
      <c r="N76" s="42">
        <f t="shared" ref="N76:N80" si="167">M76*1.1</f>
        <v>267.34466000000009</v>
      </c>
      <c r="O76" s="42">
        <f t="shared" ref="O76:O80" si="168">N76*1.1</f>
        <v>294.07912600000014</v>
      </c>
      <c r="P76" s="42">
        <f t="shared" ref="P76:P80" si="169">O76*1.1</f>
        <v>323.48703860000018</v>
      </c>
      <c r="Q76" s="42">
        <f t="shared" ref="Q76:Q80" si="170">P76*1.1</f>
        <v>355.83574246000023</v>
      </c>
      <c r="R76" s="42">
        <f t="shared" ref="R76:R80" si="171">Q76*1.1</f>
        <v>391.4193167060003</v>
      </c>
      <c r="S76" s="42">
        <f t="shared" ref="S76:S80" si="172">R76*1.1</f>
        <v>430.56124837660036</v>
      </c>
      <c r="T76" s="42"/>
      <c r="U76" s="42">
        <f t="shared" ref="U76:U80" si="173">(AR76*$U$4)/12</f>
        <v>527.87499999999989</v>
      </c>
      <c r="V76" s="42">
        <f t="shared" ref="V76:V80" si="174">(AS76*$U$4)/12</f>
        <v>541.07187499999975</v>
      </c>
      <c r="W76" s="42">
        <f t="shared" ref="W76:W80" si="175">(AT76*$U$4)/12</f>
        <v>554.5986718749997</v>
      </c>
      <c r="X76" s="42">
        <f t="shared" ref="X76:X80" si="176">(AU76*$U$4)/12</f>
        <v>568.46363867187472</v>
      </c>
      <c r="Y76" s="42">
        <f t="shared" ref="Y76:Y80" si="177">(AV76*$U$4)/12</f>
        <v>582.67522963867157</v>
      </c>
      <c r="Z76" s="42">
        <f t="shared" ref="Z76:Z80" si="178">(AW76*$U$4)/12</f>
        <v>597.24211037963835</v>
      </c>
      <c r="AA76" s="42">
        <f t="shared" ref="AA76:AA80" si="179">(AX76*$U$4)/12</f>
        <v>612.1731631391292</v>
      </c>
      <c r="AB76" s="42">
        <f t="shared" ref="AB76:AB80" si="180">(AY76*$U$4)/12</f>
        <v>627.47749221760739</v>
      </c>
      <c r="AC76" s="42">
        <f t="shared" ref="AC76:AC80" si="181">(AZ76*$U$4)/12</f>
        <v>643.16442952304749</v>
      </c>
      <c r="AD76" s="42">
        <f t="shared" ref="AD76:AD80" si="182">(BA76*$U$4)/12</f>
        <v>659.2435402611236</v>
      </c>
      <c r="AE76" s="42"/>
      <c r="AF76" s="42"/>
      <c r="AG76" s="42">
        <f>J76-U76</f>
        <v>-345.27499999999986</v>
      </c>
      <c r="AH76" s="42">
        <f t="shared" ref="AH76:AH80" si="183">K76-V76</f>
        <v>-340.21187499999974</v>
      </c>
      <c r="AI76" s="42">
        <f t="shared" ref="AI76:AI80" si="184">L76-W76</f>
        <v>-333.65267187499967</v>
      </c>
      <c r="AJ76" s="42">
        <f t="shared" ref="AJ76:AJ80" si="185">M76-X76</f>
        <v>-325.42303867187468</v>
      </c>
      <c r="AK76" s="42">
        <f t="shared" ref="AK76:AK80" si="186">N76-Y76</f>
        <v>-315.33056963867148</v>
      </c>
      <c r="AL76" s="42">
        <f t="shared" ref="AL76:AL80" si="187">O76-Z76</f>
        <v>-303.1629843796382</v>
      </c>
      <c r="AM76" s="42">
        <f t="shared" ref="AM76:AM80" si="188">P76-AA76</f>
        <v>-288.68612453912903</v>
      </c>
      <c r="AN76" s="42">
        <f t="shared" ref="AN76:AN80" si="189">Q76-AB76</f>
        <v>-271.64174975760716</v>
      </c>
      <c r="AO76" s="42">
        <f t="shared" ref="AO76:AO80" si="190">R76-AC76</f>
        <v>-251.74511281704719</v>
      </c>
      <c r="AP76" s="42">
        <f t="shared" ref="AP76:AP80" si="191">S76-AD76</f>
        <v>-228.68229188452324</v>
      </c>
      <c r="AQ76" s="42"/>
      <c r="AR76" s="42">
        <f>B76*$AR$3</f>
        <v>21114.999999999996</v>
      </c>
      <c r="AS76" s="42">
        <f t="shared" ref="AS76:BA80" si="192">AR76*$AR$3</f>
        <v>21642.874999999993</v>
      </c>
      <c r="AT76" s="42">
        <f t="shared" si="192"/>
        <v>22183.946874999991</v>
      </c>
      <c r="AU76" s="42">
        <f t="shared" si="192"/>
        <v>22738.54554687499</v>
      </c>
      <c r="AV76" s="42">
        <f t="shared" si="192"/>
        <v>23307.009185546864</v>
      </c>
      <c r="AW76" s="42">
        <f t="shared" si="192"/>
        <v>23889.684415185533</v>
      </c>
      <c r="AX76" s="42">
        <f t="shared" si="192"/>
        <v>24486.92652556517</v>
      </c>
      <c r="AY76" s="42">
        <f t="shared" si="192"/>
        <v>25099.099688704297</v>
      </c>
      <c r="AZ76" s="42">
        <f t="shared" si="192"/>
        <v>25726.5771809219</v>
      </c>
      <c r="BA76" s="42">
        <f t="shared" si="192"/>
        <v>26369.741610444944</v>
      </c>
    </row>
    <row r="77" spans="1:53" ht="17.25" customHeight="1" x14ac:dyDescent="0.25">
      <c r="A77" s="46"/>
      <c r="B77" s="3">
        <f>'HUD Income'!$E$17</f>
        <v>30900</v>
      </c>
      <c r="C77" s="1">
        <v>0.3</v>
      </c>
      <c r="D77" s="3">
        <f>'HUD Income'!$O$17</f>
        <v>772.5</v>
      </c>
      <c r="E77" s="3">
        <f t="shared" si="162"/>
        <v>772.5</v>
      </c>
      <c r="F77" s="3">
        <f>Rents!$E$38</f>
        <v>166</v>
      </c>
      <c r="G77" s="3">
        <f t="shared" si="163"/>
        <v>-606.5</v>
      </c>
      <c r="H77" s="17" t="str">
        <f t="shared" si="164"/>
        <v>N/A</v>
      </c>
      <c r="J77" s="42">
        <f t="shared" ref="J77:J80" si="193">$F77*1.1</f>
        <v>182.60000000000002</v>
      </c>
      <c r="K77" s="42">
        <f t="shared" ref="K77:K80" si="194">J77*1.1</f>
        <v>200.86000000000004</v>
      </c>
      <c r="L77" s="42">
        <f t="shared" si="165"/>
        <v>220.94600000000005</v>
      </c>
      <c r="M77" s="42">
        <f t="shared" si="166"/>
        <v>243.04060000000007</v>
      </c>
      <c r="N77" s="42">
        <f t="shared" si="167"/>
        <v>267.34466000000009</v>
      </c>
      <c r="O77" s="42">
        <f t="shared" si="168"/>
        <v>294.07912600000014</v>
      </c>
      <c r="P77" s="42">
        <f t="shared" si="169"/>
        <v>323.48703860000018</v>
      </c>
      <c r="Q77" s="42">
        <f t="shared" si="170"/>
        <v>355.83574246000023</v>
      </c>
      <c r="R77" s="42">
        <f t="shared" si="171"/>
        <v>391.4193167060003</v>
      </c>
      <c r="S77" s="42">
        <f t="shared" si="172"/>
        <v>430.56124837660036</v>
      </c>
      <c r="T77" s="42"/>
      <c r="U77" s="42">
        <f t="shared" si="173"/>
        <v>791.81249999999989</v>
      </c>
      <c r="V77" s="42">
        <f t="shared" si="174"/>
        <v>811.6078124999998</v>
      </c>
      <c r="W77" s="42">
        <f t="shared" si="175"/>
        <v>831.89800781249971</v>
      </c>
      <c r="X77" s="42">
        <f t="shared" si="176"/>
        <v>852.69545800781214</v>
      </c>
      <c r="Y77" s="42">
        <f t="shared" si="177"/>
        <v>874.01284445800729</v>
      </c>
      <c r="Z77" s="42">
        <f t="shared" si="178"/>
        <v>895.86316556945746</v>
      </c>
      <c r="AA77" s="42">
        <f t="shared" si="179"/>
        <v>918.2597447086938</v>
      </c>
      <c r="AB77" s="42">
        <f t="shared" si="180"/>
        <v>941.21623832641114</v>
      </c>
      <c r="AC77" s="42">
        <f t="shared" si="181"/>
        <v>964.74664428457118</v>
      </c>
      <c r="AD77" s="42">
        <f t="shared" si="182"/>
        <v>988.8653103916854</v>
      </c>
      <c r="AE77" s="42"/>
      <c r="AF77" s="42"/>
      <c r="AG77" s="42">
        <f t="shared" ref="AG77:AG80" si="195">J77-U77</f>
        <v>-609.21249999999986</v>
      </c>
      <c r="AH77" s="42">
        <f t="shared" si="183"/>
        <v>-610.74781249999978</v>
      </c>
      <c r="AI77" s="42">
        <f t="shared" si="184"/>
        <v>-610.95200781249969</v>
      </c>
      <c r="AJ77" s="42">
        <f t="shared" si="185"/>
        <v>-609.65485800781209</v>
      </c>
      <c r="AK77" s="42">
        <f t="shared" si="186"/>
        <v>-606.6681844580072</v>
      </c>
      <c r="AL77" s="42">
        <f t="shared" si="187"/>
        <v>-601.78403956945726</v>
      </c>
      <c r="AM77" s="42">
        <f t="shared" si="188"/>
        <v>-594.77270610869368</v>
      </c>
      <c r="AN77" s="42">
        <f t="shared" si="189"/>
        <v>-585.38049586641091</v>
      </c>
      <c r="AO77" s="42">
        <f t="shared" si="190"/>
        <v>-573.32732757857093</v>
      </c>
      <c r="AP77" s="42">
        <f t="shared" si="191"/>
        <v>-558.30406201508504</v>
      </c>
      <c r="AQ77" s="42"/>
      <c r="AR77" s="42">
        <f>B77*$AR$3</f>
        <v>31672.499999999996</v>
      </c>
      <c r="AS77" s="42">
        <f t="shared" si="192"/>
        <v>32464.312499999993</v>
      </c>
      <c r="AT77" s="42">
        <f t="shared" si="192"/>
        <v>33275.920312499991</v>
      </c>
      <c r="AU77" s="42">
        <f t="shared" si="192"/>
        <v>34107.818320312486</v>
      </c>
      <c r="AV77" s="42">
        <f t="shared" si="192"/>
        <v>34960.513778320295</v>
      </c>
      <c r="AW77" s="42">
        <f t="shared" si="192"/>
        <v>35834.526622778299</v>
      </c>
      <c r="AX77" s="42">
        <f t="shared" si="192"/>
        <v>36730.389788347755</v>
      </c>
      <c r="AY77" s="42">
        <f t="shared" si="192"/>
        <v>37648.649533056443</v>
      </c>
      <c r="AZ77" s="42">
        <f t="shared" si="192"/>
        <v>38589.865771382851</v>
      </c>
      <c r="BA77" s="42">
        <f t="shared" si="192"/>
        <v>39554.61241566742</v>
      </c>
    </row>
    <row r="78" spans="1:53" ht="17.25" customHeight="1" x14ac:dyDescent="0.25">
      <c r="A78" s="46"/>
      <c r="B78" s="3">
        <f>'HUD Income'!$E$21</f>
        <v>41200</v>
      </c>
      <c r="C78" s="1">
        <v>0.4</v>
      </c>
      <c r="D78" s="3">
        <f>'HUD Income'!$O$21</f>
        <v>1030</v>
      </c>
      <c r="E78" s="3">
        <f t="shared" si="162"/>
        <v>1030</v>
      </c>
      <c r="F78" s="3">
        <f>Rents!$E$35</f>
        <v>1142</v>
      </c>
      <c r="G78" s="3">
        <f t="shared" si="163"/>
        <v>112</v>
      </c>
      <c r="H78" s="17">
        <f t="shared" si="164"/>
        <v>112</v>
      </c>
      <c r="I78" s="11" t="s">
        <v>85</v>
      </c>
      <c r="J78" s="42">
        <f t="shared" si="193"/>
        <v>1256.2</v>
      </c>
      <c r="K78" s="42">
        <f t="shared" si="194"/>
        <v>1381.8200000000002</v>
      </c>
      <c r="L78" s="42">
        <f t="shared" si="165"/>
        <v>1520.0020000000004</v>
      </c>
      <c r="M78" s="42">
        <f t="shared" si="166"/>
        <v>1672.0022000000006</v>
      </c>
      <c r="N78" s="42">
        <f t="shared" si="167"/>
        <v>1839.2024200000008</v>
      </c>
      <c r="O78" s="42">
        <f t="shared" si="168"/>
        <v>2023.1226620000009</v>
      </c>
      <c r="P78" s="42">
        <f t="shared" si="169"/>
        <v>2225.4349282000012</v>
      </c>
      <c r="Q78" s="42">
        <f t="shared" si="170"/>
        <v>2447.9784210200014</v>
      </c>
      <c r="R78" s="42">
        <f t="shared" si="171"/>
        <v>2692.7762631220016</v>
      </c>
      <c r="S78" s="42">
        <f t="shared" si="172"/>
        <v>2962.0538894342021</v>
      </c>
      <c r="T78" s="42"/>
      <c r="U78" s="42">
        <f t="shared" si="173"/>
        <v>1055.7499999999998</v>
      </c>
      <c r="V78" s="42">
        <f t="shared" si="174"/>
        <v>1082.1437499999995</v>
      </c>
      <c r="W78" s="42">
        <f t="shared" si="175"/>
        <v>1109.1973437499994</v>
      </c>
      <c r="X78" s="42">
        <f t="shared" si="176"/>
        <v>1136.9272773437494</v>
      </c>
      <c r="Y78" s="42">
        <f t="shared" si="177"/>
        <v>1165.3504592773431</v>
      </c>
      <c r="Z78" s="42">
        <f t="shared" si="178"/>
        <v>1194.4842207592767</v>
      </c>
      <c r="AA78" s="42">
        <f t="shared" si="179"/>
        <v>1224.3463262782584</v>
      </c>
      <c r="AB78" s="42">
        <f t="shared" si="180"/>
        <v>1254.9549844352148</v>
      </c>
      <c r="AC78" s="42">
        <f t="shared" si="181"/>
        <v>1286.328859046095</v>
      </c>
      <c r="AD78" s="42">
        <f t="shared" si="182"/>
        <v>1318.4870805222472</v>
      </c>
      <c r="AE78" s="42"/>
      <c r="AF78" s="42"/>
      <c r="AG78" s="42">
        <f t="shared" si="195"/>
        <v>200.45000000000027</v>
      </c>
      <c r="AH78" s="42">
        <f t="shared" si="183"/>
        <v>299.67625000000066</v>
      </c>
      <c r="AI78" s="42">
        <f t="shared" si="184"/>
        <v>410.80465625000102</v>
      </c>
      <c r="AJ78" s="42">
        <f t="shared" si="185"/>
        <v>535.07492265625115</v>
      </c>
      <c r="AK78" s="42">
        <f t="shared" si="186"/>
        <v>673.85196072265762</v>
      </c>
      <c r="AL78" s="42">
        <f t="shared" si="187"/>
        <v>828.63844124072421</v>
      </c>
      <c r="AM78" s="42">
        <f t="shared" si="188"/>
        <v>1001.0886019217428</v>
      </c>
      <c r="AN78" s="42">
        <f t="shared" si="189"/>
        <v>1193.0234365847866</v>
      </c>
      <c r="AO78" s="42">
        <f t="shared" si="190"/>
        <v>1406.4474040759067</v>
      </c>
      <c r="AP78" s="42">
        <f t="shared" si="191"/>
        <v>1643.5668089119549</v>
      </c>
      <c r="AQ78" s="42"/>
      <c r="AR78" s="42">
        <f>B78*$AR$3</f>
        <v>42229.999999999993</v>
      </c>
      <c r="AS78" s="42">
        <f t="shared" si="192"/>
        <v>43285.749999999985</v>
      </c>
      <c r="AT78" s="42">
        <f t="shared" si="192"/>
        <v>44367.893749999981</v>
      </c>
      <c r="AU78" s="42">
        <f t="shared" si="192"/>
        <v>45477.091093749979</v>
      </c>
      <c r="AV78" s="42">
        <f t="shared" si="192"/>
        <v>46614.018371093727</v>
      </c>
      <c r="AW78" s="42">
        <f t="shared" si="192"/>
        <v>47779.368830371066</v>
      </c>
      <c r="AX78" s="42">
        <f t="shared" si="192"/>
        <v>48973.85305113034</v>
      </c>
      <c r="AY78" s="42">
        <f t="shared" si="192"/>
        <v>50198.199377408593</v>
      </c>
      <c r="AZ78" s="42">
        <f t="shared" si="192"/>
        <v>51453.154361843801</v>
      </c>
      <c r="BA78" s="42">
        <f t="shared" si="192"/>
        <v>52739.483220889888</v>
      </c>
    </row>
    <row r="79" spans="1:53" ht="17.25" customHeight="1" x14ac:dyDescent="0.25">
      <c r="A79" s="46"/>
      <c r="B79" s="3">
        <f>'HUD Income'!$E$25</f>
        <v>51500</v>
      </c>
      <c r="C79" s="1">
        <v>0.5</v>
      </c>
      <c r="D79" s="3">
        <f>'HUD Income'!$O$25</f>
        <v>1287.5</v>
      </c>
      <c r="E79" s="3">
        <f t="shared" si="162"/>
        <v>1287.5</v>
      </c>
      <c r="F79" s="3">
        <f>Rents!$E$35</f>
        <v>1142</v>
      </c>
      <c r="G79" s="3">
        <f t="shared" si="163"/>
        <v>-145.5</v>
      </c>
      <c r="H79" s="17" t="str">
        <f t="shared" si="164"/>
        <v>N/A</v>
      </c>
      <c r="I79" s="11" t="s">
        <v>85</v>
      </c>
      <c r="J79" s="42">
        <f t="shared" si="193"/>
        <v>1256.2</v>
      </c>
      <c r="K79" s="42">
        <f t="shared" si="194"/>
        <v>1381.8200000000002</v>
      </c>
      <c r="L79" s="42">
        <f t="shared" si="165"/>
        <v>1520.0020000000004</v>
      </c>
      <c r="M79" s="42">
        <f t="shared" si="166"/>
        <v>1672.0022000000006</v>
      </c>
      <c r="N79" s="42">
        <f t="shared" si="167"/>
        <v>1839.2024200000008</v>
      </c>
      <c r="O79" s="42">
        <f t="shared" si="168"/>
        <v>2023.1226620000009</v>
      </c>
      <c r="P79" s="42">
        <f t="shared" si="169"/>
        <v>2225.4349282000012</v>
      </c>
      <c r="Q79" s="42">
        <f t="shared" si="170"/>
        <v>2447.9784210200014</v>
      </c>
      <c r="R79" s="42">
        <f t="shared" si="171"/>
        <v>2692.7762631220016</v>
      </c>
      <c r="S79" s="42">
        <f t="shared" si="172"/>
        <v>2962.0538894342021</v>
      </c>
      <c r="T79" s="42"/>
      <c r="U79" s="42">
        <f t="shared" si="173"/>
        <v>1319.6874999999998</v>
      </c>
      <c r="V79" s="42">
        <f t="shared" si="174"/>
        <v>1352.6796874999995</v>
      </c>
      <c r="W79" s="42">
        <f t="shared" si="175"/>
        <v>1386.4966796874994</v>
      </c>
      <c r="X79" s="42">
        <f t="shared" si="176"/>
        <v>1421.1590966796866</v>
      </c>
      <c r="Y79" s="42">
        <f t="shared" si="177"/>
        <v>1456.6880740966787</v>
      </c>
      <c r="Z79" s="42">
        <f t="shared" si="178"/>
        <v>1493.1052759490956</v>
      </c>
      <c r="AA79" s="42">
        <f t="shared" si="179"/>
        <v>1530.4329078478229</v>
      </c>
      <c r="AB79" s="42">
        <f t="shared" si="180"/>
        <v>1568.6937305440185</v>
      </c>
      <c r="AC79" s="42">
        <f t="shared" si="181"/>
        <v>1607.9110738076188</v>
      </c>
      <c r="AD79" s="42">
        <f t="shared" si="182"/>
        <v>1648.1088506528092</v>
      </c>
      <c r="AE79" s="42"/>
      <c r="AF79" s="42"/>
      <c r="AG79" s="42">
        <f t="shared" si="195"/>
        <v>-63.487499999999727</v>
      </c>
      <c r="AH79" s="42">
        <f t="shared" si="183"/>
        <v>29.140312500000618</v>
      </c>
      <c r="AI79" s="42">
        <f t="shared" si="184"/>
        <v>133.505320312501</v>
      </c>
      <c r="AJ79" s="42">
        <f t="shared" si="185"/>
        <v>250.84310332031396</v>
      </c>
      <c r="AK79" s="42">
        <f t="shared" si="186"/>
        <v>382.51434590332201</v>
      </c>
      <c r="AL79" s="42">
        <f t="shared" si="187"/>
        <v>530.01738605090532</v>
      </c>
      <c r="AM79" s="42">
        <f t="shared" si="188"/>
        <v>695.00202035217831</v>
      </c>
      <c r="AN79" s="42">
        <f t="shared" si="189"/>
        <v>879.28469047598287</v>
      </c>
      <c r="AO79" s="42">
        <f t="shared" si="190"/>
        <v>1084.8651893143829</v>
      </c>
      <c r="AP79" s="42">
        <f t="shared" si="191"/>
        <v>1313.9450387813929</v>
      </c>
      <c r="AQ79" s="42"/>
      <c r="AR79" s="42">
        <f>B79*$AR$3</f>
        <v>52787.499999999993</v>
      </c>
      <c r="AS79" s="42">
        <f t="shared" si="192"/>
        <v>54107.187499999985</v>
      </c>
      <c r="AT79" s="42">
        <f t="shared" si="192"/>
        <v>55459.867187499978</v>
      </c>
      <c r="AU79" s="42">
        <f t="shared" si="192"/>
        <v>56846.363867187472</v>
      </c>
      <c r="AV79" s="42">
        <f t="shared" si="192"/>
        <v>58267.522963867152</v>
      </c>
      <c r="AW79" s="42">
        <f t="shared" si="192"/>
        <v>59724.211037963825</v>
      </c>
      <c r="AX79" s="42">
        <f t="shared" si="192"/>
        <v>61217.316313912917</v>
      </c>
      <c r="AY79" s="42">
        <f t="shared" si="192"/>
        <v>62747.749221760736</v>
      </c>
      <c r="AZ79" s="42">
        <f t="shared" si="192"/>
        <v>64316.442952304751</v>
      </c>
      <c r="BA79" s="42">
        <f t="shared" si="192"/>
        <v>65924.354026112371</v>
      </c>
    </row>
    <row r="80" spans="1:53" ht="17.25" customHeight="1" x14ac:dyDescent="0.25">
      <c r="A80" s="46"/>
      <c r="B80" s="3">
        <f>'HUD Income'!$E$29</f>
        <v>61800</v>
      </c>
      <c r="C80" s="1">
        <v>0.6</v>
      </c>
      <c r="D80" s="3">
        <f>'HUD Income'!$O$29</f>
        <v>1545</v>
      </c>
      <c r="E80" s="3">
        <f t="shared" si="162"/>
        <v>1545</v>
      </c>
      <c r="F80" s="3">
        <f>Rents!$E$35</f>
        <v>1142</v>
      </c>
      <c r="G80" s="3">
        <f t="shared" si="163"/>
        <v>-403</v>
      </c>
      <c r="H80" s="17" t="str">
        <f t="shared" si="164"/>
        <v>N/A</v>
      </c>
      <c r="I80" s="11" t="s">
        <v>85</v>
      </c>
      <c r="J80" s="42">
        <f t="shared" si="193"/>
        <v>1256.2</v>
      </c>
      <c r="K80" s="42">
        <f t="shared" si="194"/>
        <v>1381.8200000000002</v>
      </c>
      <c r="L80" s="42">
        <f t="shared" si="165"/>
        <v>1520.0020000000004</v>
      </c>
      <c r="M80" s="42">
        <f t="shared" si="166"/>
        <v>1672.0022000000006</v>
      </c>
      <c r="N80" s="42">
        <f t="shared" si="167"/>
        <v>1839.2024200000008</v>
      </c>
      <c r="O80" s="42">
        <f t="shared" si="168"/>
        <v>2023.1226620000009</v>
      </c>
      <c r="P80" s="42">
        <f t="shared" si="169"/>
        <v>2225.4349282000012</v>
      </c>
      <c r="Q80" s="42">
        <f t="shared" si="170"/>
        <v>2447.9784210200014</v>
      </c>
      <c r="R80" s="42">
        <f t="shared" si="171"/>
        <v>2692.7762631220016</v>
      </c>
      <c r="S80" s="42">
        <f t="shared" si="172"/>
        <v>2962.0538894342021</v>
      </c>
      <c r="T80" s="42"/>
      <c r="U80" s="42">
        <f t="shared" si="173"/>
        <v>1583.6249999999998</v>
      </c>
      <c r="V80" s="42">
        <f t="shared" si="174"/>
        <v>1623.2156249999996</v>
      </c>
      <c r="W80" s="42">
        <f t="shared" si="175"/>
        <v>1663.7960156249994</v>
      </c>
      <c r="X80" s="42">
        <f t="shared" si="176"/>
        <v>1705.3909160156243</v>
      </c>
      <c r="Y80" s="42">
        <f t="shared" si="177"/>
        <v>1748.0256889160146</v>
      </c>
      <c r="Z80" s="42">
        <f t="shared" si="178"/>
        <v>1791.7263311389149</v>
      </c>
      <c r="AA80" s="42">
        <f t="shared" si="179"/>
        <v>1836.5194894173876</v>
      </c>
      <c r="AB80" s="42">
        <f t="shared" si="180"/>
        <v>1882.4324766528223</v>
      </c>
      <c r="AC80" s="42">
        <f t="shared" si="181"/>
        <v>1929.4932885691424</v>
      </c>
      <c r="AD80" s="42">
        <f t="shared" si="182"/>
        <v>1977.7306207833708</v>
      </c>
      <c r="AE80" s="42"/>
      <c r="AF80" s="42"/>
      <c r="AG80" s="42">
        <f t="shared" si="195"/>
        <v>-327.42499999999973</v>
      </c>
      <c r="AH80" s="42">
        <f t="shared" si="183"/>
        <v>-241.39562499999943</v>
      </c>
      <c r="AI80" s="42">
        <f t="shared" si="184"/>
        <v>-143.79401562499902</v>
      </c>
      <c r="AJ80" s="42">
        <f t="shared" si="185"/>
        <v>-33.388716015623686</v>
      </c>
      <c r="AK80" s="42">
        <f t="shared" si="186"/>
        <v>91.176731083986169</v>
      </c>
      <c r="AL80" s="42">
        <f t="shared" si="187"/>
        <v>231.39633086108597</v>
      </c>
      <c r="AM80" s="42">
        <f t="shared" si="188"/>
        <v>388.91543878261359</v>
      </c>
      <c r="AN80" s="42">
        <f t="shared" si="189"/>
        <v>565.54594436717912</v>
      </c>
      <c r="AO80" s="42">
        <f t="shared" si="190"/>
        <v>763.28297455285929</v>
      </c>
      <c r="AP80" s="42">
        <f t="shared" si="191"/>
        <v>984.32326865083132</v>
      </c>
      <c r="AQ80" s="42"/>
      <c r="AR80" s="42">
        <f>B80*$AR$3</f>
        <v>63344.999999999993</v>
      </c>
      <c r="AS80" s="42">
        <f t="shared" si="192"/>
        <v>64928.624999999985</v>
      </c>
      <c r="AT80" s="42">
        <f t="shared" si="192"/>
        <v>66551.840624999983</v>
      </c>
      <c r="AU80" s="42">
        <f t="shared" si="192"/>
        <v>68215.636640624973</v>
      </c>
      <c r="AV80" s="42">
        <f t="shared" si="192"/>
        <v>69921.027556640591</v>
      </c>
      <c r="AW80" s="42">
        <f t="shared" si="192"/>
        <v>71669.053245556599</v>
      </c>
      <c r="AX80" s="42">
        <f t="shared" si="192"/>
        <v>73460.77957669551</v>
      </c>
      <c r="AY80" s="42">
        <f t="shared" si="192"/>
        <v>75297.299066112886</v>
      </c>
      <c r="AZ80" s="42">
        <f t="shared" si="192"/>
        <v>77179.731542765701</v>
      </c>
      <c r="BA80" s="42">
        <f t="shared" si="192"/>
        <v>79109.224831334839</v>
      </c>
    </row>
    <row r="81" spans="1:53" ht="17.25" customHeight="1" x14ac:dyDescent="0.25">
      <c r="A81" s="46"/>
      <c r="B81" s="3"/>
      <c r="C81" s="1"/>
      <c r="D81" s="3"/>
      <c r="E81" s="3"/>
      <c r="F81" s="3"/>
      <c r="G81" s="3"/>
      <c r="H81" s="17"/>
      <c r="I81" s="11"/>
    </row>
    <row r="82" spans="1:53" ht="17.25" customHeight="1" x14ac:dyDescent="0.25">
      <c r="A82" s="46"/>
      <c r="B82" s="3"/>
      <c r="C82" s="1"/>
      <c r="D82" s="3"/>
      <c r="E82" s="3"/>
      <c r="F82" s="3"/>
      <c r="G82" s="3"/>
      <c r="H82" s="17"/>
      <c r="I82" s="11"/>
    </row>
    <row r="83" spans="1:53" ht="17.25" customHeight="1" x14ac:dyDescent="0.25">
      <c r="A83" s="46"/>
      <c r="B83" s="3"/>
      <c r="C83" s="1"/>
      <c r="D83" s="3"/>
      <c r="E83" s="3"/>
      <c r="F83" s="3"/>
      <c r="G83" s="3"/>
      <c r="H83" s="17"/>
      <c r="I83" s="11"/>
    </row>
    <row r="84" spans="1:53" ht="17.25" customHeight="1" x14ac:dyDescent="0.25">
      <c r="B84" s="19"/>
    </row>
    <row r="85" spans="1:53" s="19" customFormat="1" ht="17.25" customHeight="1" x14ac:dyDescent="0.25">
      <c r="B85" s="20" t="s">
        <v>0</v>
      </c>
      <c r="C85" s="20" t="s">
        <v>1</v>
      </c>
      <c r="D85" s="20" t="s">
        <v>3</v>
      </c>
      <c r="E85" s="20" t="s">
        <v>39</v>
      </c>
      <c r="F85" s="20" t="s">
        <v>2</v>
      </c>
      <c r="G85" s="20" t="s">
        <v>58</v>
      </c>
      <c r="H85" s="21" t="s">
        <v>38</v>
      </c>
      <c r="J85" s="30" t="s">
        <v>114</v>
      </c>
      <c r="K85" s="30" t="s">
        <v>104</v>
      </c>
      <c r="L85" s="30" t="s">
        <v>105</v>
      </c>
      <c r="M85" s="30" t="s">
        <v>106</v>
      </c>
      <c r="N85" s="30" t="s">
        <v>107</v>
      </c>
      <c r="O85" s="30" t="s">
        <v>108</v>
      </c>
      <c r="P85" s="30" t="s">
        <v>109</v>
      </c>
      <c r="Q85" s="30" t="s">
        <v>110</v>
      </c>
      <c r="R85" s="30" t="s">
        <v>111</v>
      </c>
      <c r="S85" s="30" t="s">
        <v>112</v>
      </c>
      <c r="U85" s="30" t="s">
        <v>114</v>
      </c>
      <c r="V85" s="30" t="s">
        <v>104</v>
      </c>
      <c r="W85" s="30" t="s">
        <v>105</v>
      </c>
      <c r="X85" s="30" t="s">
        <v>106</v>
      </c>
      <c r="Y85" s="30" t="s">
        <v>107</v>
      </c>
      <c r="Z85" s="30" t="s">
        <v>108</v>
      </c>
      <c r="AA85" s="30" t="s">
        <v>109</v>
      </c>
      <c r="AB85" s="30" t="s">
        <v>110</v>
      </c>
      <c r="AC85" s="30" t="s">
        <v>111</v>
      </c>
      <c r="AD85" s="30" t="s">
        <v>112</v>
      </c>
      <c r="AG85" s="30" t="s">
        <v>114</v>
      </c>
      <c r="AH85" s="30" t="s">
        <v>104</v>
      </c>
      <c r="AI85" s="30" t="s">
        <v>105</v>
      </c>
      <c r="AJ85" s="30" t="s">
        <v>106</v>
      </c>
      <c r="AK85" s="30" t="s">
        <v>107</v>
      </c>
      <c r="AL85" s="30" t="s">
        <v>108</v>
      </c>
      <c r="AM85" s="30" t="s">
        <v>109</v>
      </c>
      <c r="AN85" s="30" t="s">
        <v>110</v>
      </c>
      <c r="AO85" s="30" t="s">
        <v>111</v>
      </c>
      <c r="AP85" s="30" t="s">
        <v>112</v>
      </c>
      <c r="AR85" s="30" t="s">
        <v>114</v>
      </c>
      <c r="AS85" s="30" t="s">
        <v>104</v>
      </c>
      <c r="AT85" s="30" t="s">
        <v>105</v>
      </c>
      <c r="AU85" s="30" t="s">
        <v>106</v>
      </c>
      <c r="AV85" s="30" t="s">
        <v>107</v>
      </c>
      <c r="AW85" s="30" t="s">
        <v>108</v>
      </c>
      <c r="AX85" s="30" t="s">
        <v>109</v>
      </c>
      <c r="AY85" s="30" t="s">
        <v>110</v>
      </c>
      <c r="AZ85" s="30" t="s">
        <v>111</v>
      </c>
      <c r="BA85" s="30" t="s">
        <v>112</v>
      </c>
    </row>
    <row r="86" spans="1:53" ht="17.25" customHeight="1" x14ac:dyDescent="0.25">
      <c r="A86" s="46" t="s">
        <v>33</v>
      </c>
      <c r="B86" s="3">
        <f>'HUD Income'!$B$13</f>
        <v>14420</v>
      </c>
      <c r="C86" s="1">
        <v>0.2</v>
      </c>
      <c r="D86" s="3">
        <f>'HUD Income'!$L$17</f>
        <v>540.75</v>
      </c>
      <c r="E86" s="3">
        <f t="shared" ref="E86:E90" si="196">B86*0.3/12</f>
        <v>360.5</v>
      </c>
      <c r="F86" s="3">
        <f>Rents!$E$39</f>
        <v>413</v>
      </c>
      <c r="G86" s="3">
        <f t="shared" ref="G86:G90" si="197">F86-E86</f>
        <v>52.5</v>
      </c>
      <c r="H86" s="17">
        <f t="shared" ref="H86:H90" si="198">IF(G86&gt;0,G86,"N/A")</f>
        <v>52.5</v>
      </c>
      <c r="J86" s="42">
        <f>$F86*1.1</f>
        <v>454.3</v>
      </c>
      <c r="K86" s="42">
        <f>J86*1.1</f>
        <v>499.73000000000008</v>
      </c>
      <c r="L86" s="42">
        <f t="shared" ref="L86:L90" si="199">K86*1.1</f>
        <v>549.70300000000009</v>
      </c>
      <c r="M86" s="42">
        <f t="shared" ref="M86:M90" si="200">L86*1.1</f>
        <v>604.67330000000015</v>
      </c>
      <c r="N86" s="42">
        <f t="shared" ref="N86:N90" si="201">M86*1.1</f>
        <v>665.14063000000021</v>
      </c>
      <c r="O86" s="42">
        <f t="shared" ref="O86:O90" si="202">N86*1.1</f>
        <v>731.65469300000029</v>
      </c>
      <c r="P86" s="42">
        <f t="shared" ref="P86:P90" si="203">O86*1.1</f>
        <v>804.82016230000033</v>
      </c>
      <c r="Q86" s="42">
        <f t="shared" ref="Q86:Q90" si="204">P86*1.1</f>
        <v>885.30217853000045</v>
      </c>
      <c r="R86" s="42">
        <f t="shared" ref="R86:R90" si="205">Q86*1.1</f>
        <v>973.83239638300051</v>
      </c>
      <c r="S86" s="42">
        <f t="shared" ref="S86:S90" si="206">R86*1.1</f>
        <v>1071.2156360213007</v>
      </c>
      <c r="T86" s="42"/>
      <c r="U86" s="42">
        <f t="shared" ref="U86:U90" si="207">(AR86*$U$4)/12</f>
        <v>369.51249999999999</v>
      </c>
      <c r="V86" s="42">
        <f t="shared" ref="V86:V90" si="208">(AS86*$U$4)/12</f>
        <v>378.75031249999989</v>
      </c>
      <c r="W86" s="42">
        <f t="shared" ref="W86:W90" si="209">(AT86*$U$4)/12</f>
        <v>388.21907031249992</v>
      </c>
      <c r="X86" s="42">
        <f t="shared" ref="X86:X90" si="210">(AU86*$U$4)/12</f>
        <v>397.92454707031237</v>
      </c>
      <c r="Y86" s="42">
        <f t="shared" ref="Y86:Y90" si="211">(AV86*$U$4)/12</f>
        <v>407.87266074707009</v>
      </c>
      <c r="Z86" s="42">
        <f t="shared" ref="Z86:Z90" si="212">(AW86*$U$4)/12</f>
        <v>418.0694772657468</v>
      </c>
      <c r="AA86" s="42">
        <f t="shared" ref="AA86:AA90" si="213">(AX86*$U$4)/12</f>
        <v>428.52121419739041</v>
      </c>
      <c r="AB86" s="42">
        <f t="shared" ref="AB86:AB90" si="214">(AY86*$U$4)/12</f>
        <v>439.23424455232515</v>
      </c>
      <c r="AC86" s="42">
        <f t="shared" ref="AC86:AC90" si="215">(AZ86*$U$4)/12</f>
        <v>450.21510066613331</v>
      </c>
      <c r="AD86" s="42">
        <f t="shared" ref="AD86:AD90" si="216">(BA86*$U$4)/12</f>
        <v>461.47047818278656</v>
      </c>
      <c r="AE86" s="42"/>
      <c r="AF86" s="42"/>
      <c r="AG86" s="42">
        <f>J86-U86</f>
        <v>84.787500000000023</v>
      </c>
      <c r="AH86" s="42">
        <f t="shared" ref="AH86:AH90" si="217">K86-V86</f>
        <v>120.97968750000018</v>
      </c>
      <c r="AI86" s="42">
        <f t="shared" ref="AI86:AI90" si="218">L86-W86</f>
        <v>161.48392968750017</v>
      </c>
      <c r="AJ86" s="42">
        <f t="shared" ref="AJ86:AJ90" si="219">M86-X86</f>
        <v>206.74875292968778</v>
      </c>
      <c r="AK86" s="42">
        <f t="shared" ref="AK86:AK90" si="220">N86-Y86</f>
        <v>257.26796925293013</v>
      </c>
      <c r="AL86" s="42">
        <f t="shared" ref="AL86:AL90" si="221">O86-Z86</f>
        <v>313.5852157342535</v>
      </c>
      <c r="AM86" s="42">
        <f t="shared" ref="AM86:AM90" si="222">P86-AA86</f>
        <v>376.29894810260993</v>
      </c>
      <c r="AN86" s="42">
        <f t="shared" ref="AN86:AN90" si="223">Q86-AB86</f>
        <v>446.0679339776753</v>
      </c>
      <c r="AO86" s="42">
        <f t="shared" ref="AO86:AO90" si="224">R86-AC86</f>
        <v>523.61729571686715</v>
      </c>
      <c r="AP86" s="42">
        <f t="shared" ref="AP86:AP90" si="225">S86-AD86</f>
        <v>609.74515783851416</v>
      </c>
      <c r="AQ86" s="42"/>
      <c r="AR86" s="42">
        <f>B86*$AR$3</f>
        <v>14780.499999999998</v>
      </c>
      <c r="AS86" s="42">
        <f t="shared" ref="AS86:BA90" si="226">AR86*$AR$3</f>
        <v>15150.012499999997</v>
      </c>
      <c r="AT86" s="42">
        <f t="shared" si="226"/>
        <v>15528.762812499996</v>
      </c>
      <c r="AU86" s="42">
        <f t="shared" si="226"/>
        <v>15916.981882812493</v>
      </c>
      <c r="AV86" s="42">
        <f t="shared" si="226"/>
        <v>16314.906429882805</v>
      </c>
      <c r="AW86" s="42">
        <f t="shared" si="226"/>
        <v>16722.779090629872</v>
      </c>
      <c r="AX86" s="42">
        <f t="shared" si="226"/>
        <v>17140.848567895617</v>
      </c>
      <c r="AY86" s="42">
        <f t="shared" si="226"/>
        <v>17569.369782093007</v>
      </c>
      <c r="AZ86" s="42">
        <f t="shared" si="226"/>
        <v>18008.604026645331</v>
      </c>
      <c r="BA86" s="42">
        <f t="shared" si="226"/>
        <v>18458.819127311464</v>
      </c>
    </row>
    <row r="87" spans="1:53" ht="17.25" customHeight="1" x14ac:dyDescent="0.25">
      <c r="A87" s="46"/>
      <c r="B87" s="3">
        <f>'HUD Income'!$B$17</f>
        <v>21630</v>
      </c>
      <c r="C87" s="1">
        <v>0.3</v>
      </c>
      <c r="D87" s="3">
        <f>'HUD Income'!$L$17</f>
        <v>540.75</v>
      </c>
      <c r="E87" s="3">
        <f t="shared" si="196"/>
        <v>540.75</v>
      </c>
      <c r="F87" s="3">
        <f>Rents!$E$39</f>
        <v>413</v>
      </c>
      <c r="G87" s="3">
        <f t="shared" si="197"/>
        <v>-127.75</v>
      </c>
      <c r="H87" s="17" t="str">
        <f t="shared" si="198"/>
        <v>N/A</v>
      </c>
      <c r="I87" s="11"/>
      <c r="J87" s="42">
        <f t="shared" ref="J87:J90" si="227">$F87*1.1</f>
        <v>454.3</v>
      </c>
      <c r="K87" s="42">
        <f t="shared" ref="K87:K90" si="228">J87*1.1</f>
        <v>499.73000000000008</v>
      </c>
      <c r="L87" s="42">
        <f t="shared" si="199"/>
        <v>549.70300000000009</v>
      </c>
      <c r="M87" s="42">
        <f t="shared" si="200"/>
        <v>604.67330000000015</v>
      </c>
      <c r="N87" s="42">
        <f t="shared" si="201"/>
        <v>665.14063000000021</v>
      </c>
      <c r="O87" s="42">
        <f t="shared" si="202"/>
        <v>731.65469300000029</v>
      </c>
      <c r="P87" s="42">
        <f t="shared" si="203"/>
        <v>804.82016230000033</v>
      </c>
      <c r="Q87" s="42">
        <f t="shared" si="204"/>
        <v>885.30217853000045</v>
      </c>
      <c r="R87" s="42">
        <f t="shared" si="205"/>
        <v>973.83239638300051</v>
      </c>
      <c r="S87" s="42">
        <f t="shared" si="206"/>
        <v>1071.2156360213007</v>
      </c>
      <c r="T87" s="42"/>
      <c r="U87" s="42">
        <f t="shared" si="207"/>
        <v>554.26874999999984</v>
      </c>
      <c r="V87" s="42">
        <f t="shared" si="208"/>
        <v>568.12546874999987</v>
      </c>
      <c r="W87" s="42">
        <f t="shared" si="209"/>
        <v>582.32860546874974</v>
      </c>
      <c r="X87" s="42">
        <f t="shared" si="210"/>
        <v>596.88682060546853</v>
      </c>
      <c r="Y87" s="42">
        <f t="shared" si="211"/>
        <v>611.80899112060513</v>
      </c>
      <c r="Z87" s="42">
        <f t="shared" si="212"/>
        <v>627.10421589862028</v>
      </c>
      <c r="AA87" s="42">
        <f t="shared" si="213"/>
        <v>642.7818212960857</v>
      </c>
      <c r="AB87" s="42">
        <f t="shared" si="214"/>
        <v>658.85136682848781</v>
      </c>
      <c r="AC87" s="42">
        <f t="shared" si="215"/>
        <v>675.32265099919994</v>
      </c>
      <c r="AD87" s="42">
        <f t="shared" si="216"/>
        <v>692.20571727417985</v>
      </c>
      <c r="AE87" s="42"/>
      <c r="AF87" s="42"/>
      <c r="AG87" s="42">
        <f t="shared" ref="AG87:AG90" si="229">J87-U87</f>
        <v>-99.968749999999829</v>
      </c>
      <c r="AH87" s="42">
        <f t="shared" si="217"/>
        <v>-68.395468749999793</v>
      </c>
      <c r="AI87" s="42">
        <f t="shared" si="218"/>
        <v>-32.625605468749654</v>
      </c>
      <c r="AJ87" s="42">
        <f t="shared" si="219"/>
        <v>7.7864793945316251</v>
      </c>
      <c r="AK87" s="42">
        <f t="shared" si="220"/>
        <v>53.331638879395086</v>
      </c>
      <c r="AL87" s="42">
        <f t="shared" si="221"/>
        <v>104.55047710138001</v>
      </c>
      <c r="AM87" s="42">
        <f t="shared" si="222"/>
        <v>162.03834100391464</v>
      </c>
      <c r="AN87" s="42">
        <f t="shared" si="223"/>
        <v>226.45081170151263</v>
      </c>
      <c r="AO87" s="42">
        <f t="shared" si="224"/>
        <v>298.50974538380058</v>
      </c>
      <c r="AP87" s="42">
        <f t="shared" si="225"/>
        <v>379.00991874712088</v>
      </c>
      <c r="AQ87" s="42"/>
      <c r="AR87" s="42">
        <f>B87*$AR$3</f>
        <v>22170.749999999996</v>
      </c>
      <c r="AS87" s="42">
        <f t="shared" si="226"/>
        <v>22725.018749999996</v>
      </c>
      <c r="AT87" s="42">
        <f t="shared" si="226"/>
        <v>23293.144218749992</v>
      </c>
      <c r="AU87" s="42">
        <f t="shared" si="226"/>
        <v>23875.472824218741</v>
      </c>
      <c r="AV87" s="42">
        <f t="shared" si="226"/>
        <v>24472.359644824206</v>
      </c>
      <c r="AW87" s="42">
        <f t="shared" si="226"/>
        <v>25084.16863594481</v>
      </c>
      <c r="AX87" s="42">
        <f t="shared" si="226"/>
        <v>25711.272851843427</v>
      </c>
      <c r="AY87" s="42">
        <f t="shared" si="226"/>
        <v>26354.054673139512</v>
      </c>
      <c r="AZ87" s="42">
        <f t="shared" si="226"/>
        <v>27012.906039967998</v>
      </c>
      <c r="BA87" s="42">
        <f t="shared" si="226"/>
        <v>27688.228690967197</v>
      </c>
    </row>
    <row r="88" spans="1:53" ht="17.25" customHeight="1" x14ac:dyDescent="0.25">
      <c r="A88" s="46"/>
      <c r="B88" s="3">
        <f>'HUD Income'!$B$21</f>
        <v>28840</v>
      </c>
      <c r="C88" s="1">
        <v>0.4</v>
      </c>
      <c r="D88" s="3">
        <f>'HUD Income'!$L$21</f>
        <v>721</v>
      </c>
      <c r="E88" s="3">
        <f t="shared" si="196"/>
        <v>721</v>
      </c>
      <c r="F88" s="3">
        <f>Rents!$E$36</f>
        <v>808</v>
      </c>
      <c r="G88" s="3">
        <f t="shared" si="197"/>
        <v>87</v>
      </c>
      <c r="H88" s="17">
        <f t="shared" si="198"/>
        <v>87</v>
      </c>
      <c r="I88" s="11"/>
      <c r="J88" s="42">
        <f t="shared" si="227"/>
        <v>888.80000000000007</v>
      </c>
      <c r="K88" s="42">
        <f t="shared" si="228"/>
        <v>977.68000000000018</v>
      </c>
      <c r="L88" s="42">
        <f t="shared" si="199"/>
        <v>1075.4480000000003</v>
      </c>
      <c r="M88" s="42">
        <f t="shared" si="200"/>
        <v>1182.9928000000004</v>
      </c>
      <c r="N88" s="42">
        <f t="shared" si="201"/>
        <v>1301.2920800000006</v>
      </c>
      <c r="O88" s="42">
        <f t="shared" si="202"/>
        <v>1431.4212880000009</v>
      </c>
      <c r="P88" s="42">
        <f t="shared" si="203"/>
        <v>1574.5634168000011</v>
      </c>
      <c r="Q88" s="42">
        <f t="shared" si="204"/>
        <v>1732.0197584800012</v>
      </c>
      <c r="R88" s="42">
        <f t="shared" si="205"/>
        <v>1905.2217343280015</v>
      </c>
      <c r="S88" s="42">
        <f t="shared" si="206"/>
        <v>2095.7439077608019</v>
      </c>
      <c r="T88" s="42"/>
      <c r="U88" s="42">
        <f t="shared" si="207"/>
        <v>739.02499999999998</v>
      </c>
      <c r="V88" s="42">
        <f t="shared" si="208"/>
        <v>757.50062499999979</v>
      </c>
      <c r="W88" s="42">
        <f t="shared" si="209"/>
        <v>776.43814062499985</v>
      </c>
      <c r="X88" s="42">
        <f t="shared" si="210"/>
        <v>795.84909414062474</v>
      </c>
      <c r="Y88" s="42">
        <f t="shared" si="211"/>
        <v>815.74532149414017</v>
      </c>
      <c r="Z88" s="42">
        <f t="shared" si="212"/>
        <v>836.1389545314936</v>
      </c>
      <c r="AA88" s="42">
        <f t="shared" si="213"/>
        <v>857.04242839478081</v>
      </c>
      <c r="AB88" s="42">
        <f t="shared" si="214"/>
        <v>878.4684891046503</v>
      </c>
      <c r="AC88" s="42">
        <f t="shared" si="215"/>
        <v>900.43020133226662</v>
      </c>
      <c r="AD88" s="42">
        <f t="shared" si="216"/>
        <v>922.94095636557313</v>
      </c>
      <c r="AE88" s="42"/>
      <c r="AF88" s="42"/>
      <c r="AG88" s="42">
        <f t="shared" si="229"/>
        <v>149.77500000000009</v>
      </c>
      <c r="AH88" s="42">
        <f t="shared" si="217"/>
        <v>220.17937500000039</v>
      </c>
      <c r="AI88" s="42">
        <f t="shared" si="218"/>
        <v>299.00985937500047</v>
      </c>
      <c r="AJ88" s="42">
        <f t="shared" si="219"/>
        <v>387.1437058593757</v>
      </c>
      <c r="AK88" s="42">
        <f t="shared" si="220"/>
        <v>485.54675850586045</v>
      </c>
      <c r="AL88" s="42">
        <f t="shared" si="221"/>
        <v>595.28233346850732</v>
      </c>
      <c r="AM88" s="42">
        <f t="shared" si="222"/>
        <v>717.52098840522024</v>
      </c>
      <c r="AN88" s="42">
        <f t="shared" si="223"/>
        <v>853.5512693753509</v>
      </c>
      <c r="AO88" s="42">
        <f t="shared" si="224"/>
        <v>1004.7915329957349</v>
      </c>
      <c r="AP88" s="42">
        <f t="shared" si="225"/>
        <v>1172.8029513952288</v>
      </c>
      <c r="AQ88" s="42"/>
      <c r="AR88" s="42">
        <f>B88*$AR$3</f>
        <v>29560.999999999996</v>
      </c>
      <c r="AS88" s="42">
        <f t="shared" si="226"/>
        <v>30300.024999999994</v>
      </c>
      <c r="AT88" s="42">
        <f t="shared" si="226"/>
        <v>31057.525624999991</v>
      </c>
      <c r="AU88" s="42">
        <f t="shared" si="226"/>
        <v>31833.963765624987</v>
      </c>
      <c r="AV88" s="42">
        <f t="shared" si="226"/>
        <v>32629.81285976561</v>
      </c>
      <c r="AW88" s="42">
        <f t="shared" si="226"/>
        <v>33445.558181259745</v>
      </c>
      <c r="AX88" s="42">
        <f t="shared" si="226"/>
        <v>34281.697135791233</v>
      </c>
      <c r="AY88" s="42">
        <f t="shared" si="226"/>
        <v>35138.739564186013</v>
      </c>
      <c r="AZ88" s="42">
        <f t="shared" si="226"/>
        <v>36017.208053290662</v>
      </c>
      <c r="BA88" s="42">
        <f t="shared" si="226"/>
        <v>36917.638254622929</v>
      </c>
    </row>
    <row r="89" spans="1:53" ht="17.25" customHeight="1" x14ac:dyDescent="0.25">
      <c r="A89" s="46"/>
      <c r="B89" s="3">
        <f>'HUD Income'!$B$25</f>
        <v>36050</v>
      </c>
      <c r="C89" s="1">
        <v>0.5</v>
      </c>
      <c r="D89" s="3">
        <f>'HUD Income'!$L$25</f>
        <v>901.25</v>
      </c>
      <c r="E89" s="3">
        <f t="shared" si="196"/>
        <v>901.25</v>
      </c>
      <c r="F89" s="3">
        <f>Rents!$E$36</f>
        <v>808</v>
      </c>
      <c r="G89" s="3">
        <f t="shared" si="197"/>
        <v>-93.25</v>
      </c>
      <c r="H89" s="17" t="str">
        <f t="shared" si="198"/>
        <v>N/A</v>
      </c>
      <c r="I89" s="11"/>
      <c r="J89" s="42">
        <f t="shared" si="227"/>
        <v>888.80000000000007</v>
      </c>
      <c r="K89" s="42">
        <f t="shared" si="228"/>
        <v>977.68000000000018</v>
      </c>
      <c r="L89" s="42">
        <f t="shared" si="199"/>
        <v>1075.4480000000003</v>
      </c>
      <c r="M89" s="42">
        <f t="shared" si="200"/>
        <v>1182.9928000000004</v>
      </c>
      <c r="N89" s="42">
        <f t="shared" si="201"/>
        <v>1301.2920800000006</v>
      </c>
      <c r="O89" s="42">
        <f t="shared" si="202"/>
        <v>1431.4212880000009</v>
      </c>
      <c r="P89" s="42">
        <f t="shared" si="203"/>
        <v>1574.5634168000011</v>
      </c>
      <c r="Q89" s="42">
        <f t="shared" si="204"/>
        <v>1732.0197584800012</v>
      </c>
      <c r="R89" s="42">
        <f t="shared" si="205"/>
        <v>1905.2217343280015</v>
      </c>
      <c r="S89" s="42">
        <f t="shared" si="206"/>
        <v>2095.7439077608019</v>
      </c>
      <c r="T89" s="42"/>
      <c r="U89" s="42">
        <f t="shared" si="207"/>
        <v>923.78125</v>
      </c>
      <c r="V89" s="42">
        <f t="shared" si="208"/>
        <v>946.87578124999993</v>
      </c>
      <c r="W89" s="42">
        <f t="shared" si="209"/>
        <v>970.54767578124984</v>
      </c>
      <c r="X89" s="42">
        <f t="shared" si="210"/>
        <v>994.81136767578107</v>
      </c>
      <c r="Y89" s="42">
        <f t="shared" si="211"/>
        <v>1019.6816518676754</v>
      </c>
      <c r="Z89" s="42">
        <f t="shared" si="212"/>
        <v>1045.1736931643673</v>
      </c>
      <c r="AA89" s="42">
        <f t="shared" si="213"/>
        <v>1071.3030354934763</v>
      </c>
      <c r="AB89" s="42">
        <f t="shared" si="214"/>
        <v>1098.0856113808131</v>
      </c>
      <c r="AC89" s="42">
        <f t="shared" si="215"/>
        <v>1125.5377516653334</v>
      </c>
      <c r="AD89" s="42">
        <f t="shared" si="216"/>
        <v>1153.6761954569668</v>
      </c>
      <c r="AE89" s="42"/>
      <c r="AF89" s="42"/>
      <c r="AG89" s="42">
        <f t="shared" si="229"/>
        <v>-34.981249999999932</v>
      </c>
      <c r="AH89" s="42">
        <f t="shared" si="217"/>
        <v>30.804218750000246</v>
      </c>
      <c r="AI89" s="42">
        <f t="shared" si="218"/>
        <v>104.90032421875048</v>
      </c>
      <c r="AJ89" s="42">
        <f t="shared" si="219"/>
        <v>188.18143232421937</v>
      </c>
      <c r="AK89" s="42">
        <f t="shared" si="220"/>
        <v>281.61042813232518</v>
      </c>
      <c r="AL89" s="42">
        <f t="shared" si="221"/>
        <v>386.24759483563366</v>
      </c>
      <c r="AM89" s="42">
        <f t="shared" si="222"/>
        <v>503.26038130652478</v>
      </c>
      <c r="AN89" s="42">
        <f t="shared" si="223"/>
        <v>633.93414709918807</v>
      </c>
      <c r="AO89" s="42">
        <f t="shared" si="224"/>
        <v>779.68398266266809</v>
      </c>
      <c r="AP89" s="42">
        <f t="shared" si="225"/>
        <v>942.06771230383515</v>
      </c>
      <c r="AQ89" s="42"/>
      <c r="AR89" s="42">
        <f>B89*$AR$3</f>
        <v>36951.25</v>
      </c>
      <c r="AS89" s="42">
        <f t="shared" si="226"/>
        <v>37875.03125</v>
      </c>
      <c r="AT89" s="42">
        <f t="shared" si="226"/>
        <v>38821.907031249997</v>
      </c>
      <c r="AU89" s="42">
        <f t="shared" si="226"/>
        <v>39792.45470703124</v>
      </c>
      <c r="AV89" s="42">
        <f t="shared" si="226"/>
        <v>40787.266074707019</v>
      </c>
      <c r="AW89" s="42">
        <f t="shared" si="226"/>
        <v>41806.94772657469</v>
      </c>
      <c r="AX89" s="42">
        <f t="shared" si="226"/>
        <v>42852.121419739051</v>
      </c>
      <c r="AY89" s="42">
        <f t="shared" si="226"/>
        <v>43923.424455232525</v>
      </c>
      <c r="AZ89" s="42">
        <f t="shared" si="226"/>
        <v>45021.510066613337</v>
      </c>
      <c r="BA89" s="42">
        <f t="shared" si="226"/>
        <v>46147.047818278668</v>
      </c>
    </row>
    <row r="90" spans="1:53" ht="17.25" customHeight="1" x14ac:dyDescent="0.25">
      <c r="A90" s="46"/>
      <c r="B90" s="3">
        <f>'HUD Income'!$B$29</f>
        <v>43260</v>
      </c>
      <c r="C90" s="1">
        <v>0.6</v>
      </c>
      <c r="D90" s="3">
        <f>'HUD Income'!$L$29</f>
        <v>1081.5</v>
      </c>
      <c r="E90" s="3">
        <f t="shared" si="196"/>
        <v>1081.5</v>
      </c>
      <c r="F90" s="3">
        <f>Rents!$E$36</f>
        <v>808</v>
      </c>
      <c r="G90" s="3">
        <f t="shared" si="197"/>
        <v>-273.5</v>
      </c>
      <c r="H90" s="17" t="str">
        <f t="shared" si="198"/>
        <v>N/A</v>
      </c>
      <c r="I90" s="11"/>
      <c r="J90" s="42">
        <f t="shared" si="227"/>
        <v>888.80000000000007</v>
      </c>
      <c r="K90" s="42">
        <f t="shared" si="228"/>
        <v>977.68000000000018</v>
      </c>
      <c r="L90" s="42">
        <f t="shared" si="199"/>
        <v>1075.4480000000003</v>
      </c>
      <c r="M90" s="42">
        <f t="shared" si="200"/>
        <v>1182.9928000000004</v>
      </c>
      <c r="N90" s="42">
        <f t="shared" si="201"/>
        <v>1301.2920800000006</v>
      </c>
      <c r="O90" s="42">
        <f t="shared" si="202"/>
        <v>1431.4212880000009</v>
      </c>
      <c r="P90" s="42">
        <f t="shared" si="203"/>
        <v>1574.5634168000011</v>
      </c>
      <c r="Q90" s="42">
        <f t="shared" si="204"/>
        <v>1732.0197584800012</v>
      </c>
      <c r="R90" s="42">
        <f t="shared" si="205"/>
        <v>1905.2217343280015</v>
      </c>
      <c r="S90" s="42">
        <f t="shared" si="206"/>
        <v>2095.7439077608019</v>
      </c>
      <c r="T90" s="42"/>
      <c r="U90" s="42">
        <f t="shared" si="207"/>
        <v>1108.5374999999997</v>
      </c>
      <c r="V90" s="42">
        <f t="shared" si="208"/>
        <v>1136.2509374999997</v>
      </c>
      <c r="W90" s="42">
        <f t="shared" si="209"/>
        <v>1164.6572109374995</v>
      </c>
      <c r="X90" s="42">
        <f t="shared" si="210"/>
        <v>1193.7736412109371</v>
      </c>
      <c r="Y90" s="42">
        <f t="shared" si="211"/>
        <v>1223.6179822412103</v>
      </c>
      <c r="Z90" s="42">
        <f t="shared" si="212"/>
        <v>1254.2084317972406</v>
      </c>
      <c r="AA90" s="42">
        <f t="shared" si="213"/>
        <v>1285.5636425921714</v>
      </c>
      <c r="AB90" s="42">
        <f t="shared" si="214"/>
        <v>1317.7027336569756</v>
      </c>
      <c r="AC90" s="42">
        <f t="shared" si="215"/>
        <v>1350.6453019983999</v>
      </c>
      <c r="AD90" s="42">
        <f t="shared" si="216"/>
        <v>1384.4114345483597</v>
      </c>
      <c r="AE90" s="42"/>
      <c r="AF90" s="42"/>
      <c r="AG90" s="42">
        <f t="shared" si="229"/>
        <v>-219.73749999999961</v>
      </c>
      <c r="AH90" s="42">
        <f t="shared" si="217"/>
        <v>-158.57093749999956</v>
      </c>
      <c r="AI90" s="42">
        <f t="shared" si="218"/>
        <v>-89.209210937499165</v>
      </c>
      <c r="AJ90" s="42">
        <f t="shared" si="219"/>
        <v>-10.780841210936615</v>
      </c>
      <c r="AK90" s="42">
        <f t="shared" si="220"/>
        <v>77.674097758790367</v>
      </c>
      <c r="AL90" s="42">
        <f t="shared" si="221"/>
        <v>177.21285620276035</v>
      </c>
      <c r="AM90" s="42">
        <f t="shared" si="222"/>
        <v>288.99977420782966</v>
      </c>
      <c r="AN90" s="42">
        <f t="shared" si="223"/>
        <v>414.31702482302558</v>
      </c>
      <c r="AO90" s="42">
        <f t="shared" si="224"/>
        <v>554.57643232960163</v>
      </c>
      <c r="AP90" s="42">
        <f t="shared" si="225"/>
        <v>711.33247321244221</v>
      </c>
      <c r="AQ90" s="42"/>
      <c r="AR90" s="42">
        <f>B90*$AR$3</f>
        <v>44341.499999999993</v>
      </c>
      <c r="AS90" s="42">
        <f t="shared" si="226"/>
        <v>45450.037499999991</v>
      </c>
      <c r="AT90" s="42">
        <f t="shared" si="226"/>
        <v>46586.288437499985</v>
      </c>
      <c r="AU90" s="42">
        <f t="shared" si="226"/>
        <v>47750.945648437482</v>
      </c>
      <c r="AV90" s="42">
        <f t="shared" si="226"/>
        <v>48944.719289648412</v>
      </c>
      <c r="AW90" s="42">
        <f t="shared" si="226"/>
        <v>50168.337271889621</v>
      </c>
      <c r="AX90" s="42">
        <f t="shared" si="226"/>
        <v>51422.545703686854</v>
      </c>
      <c r="AY90" s="42">
        <f t="shared" si="226"/>
        <v>52708.109346279023</v>
      </c>
      <c r="AZ90" s="42">
        <f t="shared" si="226"/>
        <v>54025.812079935997</v>
      </c>
      <c r="BA90" s="42">
        <f t="shared" si="226"/>
        <v>55376.457381934393</v>
      </c>
    </row>
    <row r="91" spans="1:53" ht="17.25" customHeight="1" x14ac:dyDescent="0.25">
      <c r="A91" s="46"/>
      <c r="B91" s="3"/>
      <c r="C91" s="1"/>
      <c r="D91" s="3"/>
      <c r="E91" s="3"/>
      <c r="F91" s="3"/>
      <c r="G91" s="3"/>
      <c r="H91" s="17"/>
      <c r="I91" s="11"/>
    </row>
    <row r="92" spans="1:53" ht="17.25" customHeight="1" x14ac:dyDescent="0.25">
      <c r="A92" s="46"/>
      <c r="B92" s="3"/>
      <c r="C92" s="1"/>
      <c r="D92" s="3"/>
      <c r="E92" s="3"/>
      <c r="F92" s="3"/>
      <c r="G92" s="3"/>
      <c r="H92" s="17"/>
      <c r="I92" s="11"/>
    </row>
    <row r="93" spans="1:53" ht="17.25" customHeight="1" x14ac:dyDescent="0.25">
      <c r="A93" s="46"/>
      <c r="B93" s="3"/>
      <c r="C93" s="1"/>
      <c r="D93" s="3"/>
      <c r="E93" s="3"/>
      <c r="F93" s="3"/>
      <c r="G93" s="3"/>
      <c r="H93" s="17"/>
    </row>
    <row r="94" spans="1:53" ht="17.25" customHeight="1" x14ac:dyDescent="0.25">
      <c r="B94" s="19"/>
    </row>
    <row r="95" spans="1:53" s="19" customFormat="1" ht="17.25" customHeight="1" x14ac:dyDescent="0.25">
      <c r="B95" s="20" t="s">
        <v>0</v>
      </c>
      <c r="C95" s="20" t="s">
        <v>1</v>
      </c>
      <c r="D95" s="20" t="s">
        <v>3</v>
      </c>
      <c r="E95" s="20" t="s">
        <v>39</v>
      </c>
      <c r="F95" s="20" t="s">
        <v>2</v>
      </c>
      <c r="G95" s="20" t="s">
        <v>58</v>
      </c>
      <c r="H95" s="21" t="s">
        <v>38</v>
      </c>
      <c r="J95" s="30" t="s">
        <v>114</v>
      </c>
      <c r="K95" s="30" t="s">
        <v>104</v>
      </c>
      <c r="L95" s="30" t="s">
        <v>105</v>
      </c>
      <c r="M95" s="30" t="s">
        <v>106</v>
      </c>
      <c r="N95" s="30" t="s">
        <v>107</v>
      </c>
      <c r="O95" s="30" t="s">
        <v>108</v>
      </c>
      <c r="P95" s="30" t="s">
        <v>109</v>
      </c>
      <c r="Q95" s="30" t="s">
        <v>110</v>
      </c>
      <c r="R95" s="30" t="s">
        <v>111</v>
      </c>
      <c r="S95" s="30" t="s">
        <v>112</v>
      </c>
      <c r="U95" s="30" t="s">
        <v>114</v>
      </c>
      <c r="V95" s="30" t="s">
        <v>104</v>
      </c>
      <c r="W95" s="30" t="s">
        <v>105</v>
      </c>
      <c r="X95" s="30" t="s">
        <v>106</v>
      </c>
      <c r="Y95" s="30" t="s">
        <v>107</v>
      </c>
      <c r="Z95" s="30" t="s">
        <v>108</v>
      </c>
      <c r="AA95" s="30" t="s">
        <v>109</v>
      </c>
      <c r="AB95" s="30" t="s">
        <v>110</v>
      </c>
      <c r="AC95" s="30" t="s">
        <v>111</v>
      </c>
      <c r="AD95" s="30" t="s">
        <v>112</v>
      </c>
      <c r="AG95" s="30" t="s">
        <v>114</v>
      </c>
      <c r="AH95" s="30" t="s">
        <v>104</v>
      </c>
      <c r="AI95" s="30" t="s">
        <v>105</v>
      </c>
      <c r="AJ95" s="30" t="s">
        <v>106</v>
      </c>
      <c r="AK95" s="30" t="s">
        <v>107</v>
      </c>
      <c r="AL95" s="30" t="s">
        <v>108</v>
      </c>
      <c r="AM95" s="30" t="s">
        <v>109</v>
      </c>
      <c r="AN95" s="30" t="s">
        <v>110</v>
      </c>
      <c r="AO95" s="30" t="s">
        <v>111</v>
      </c>
      <c r="AP95" s="30" t="s">
        <v>112</v>
      </c>
      <c r="AR95" s="30" t="s">
        <v>114</v>
      </c>
      <c r="AS95" s="30" t="s">
        <v>104</v>
      </c>
      <c r="AT95" s="30" t="s">
        <v>105</v>
      </c>
      <c r="AU95" s="30" t="s">
        <v>106</v>
      </c>
      <c r="AV95" s="30" t="s">
        <v>107</v>
      </c>
      <c r="AW95" s="30" t="s">
        <v>108</v>
      </c>
      <c r="AX95" s="30" t="s">
        <v>109</v>
      </c>
      <c r="AY95" s="30" t="s">
        <v>110</v>
      </c>
      <c r="AZ95" s="30" t="s">
        <v>111</v>
      </c>
      <c r="BA95" s="30" t="s">
        <v>112</v>
      </c>
    </row>
    <row r="96" spans="1:53" ht="17.25" customHeight="1" x14ac:dyDescent="0.25">
      <c r="A96" s="46" t="s">
        <v>34</v>
      </c>
      <c r="B96" s="3">
        <f>'HUD Income'!$C$13</f>
        <v>16480</v>
      </c>
      <c r="C96" s="1">
        <v>0.2</v>
      </c>
      <c r="D96" s="3">
        <f>'HUD Income'!$M$17</f>
        <v>617.5</v>
      </c>
      <c r="E96" s="3">
        <f t="shared" ref="E96:E100" si="230">B96*0.3/12</f>
        <v>412</v>
      </c>
      <c r="F96" s="3">
        <f>Rents!$E$39</f>
        <v>413</v>
      </c>
      <c r="G96" s="3">
        <f t="shared" ref="G96:G100" si="231">F96-E96</f>
        <v>1</v>
      </c>
      <c r="H96" s="17">
        <f t="shared" ref="H96:H100" si="232">IF(G96&gt;0,G96,"N/A")</f>
        <v>1</v>
      </c>
      <c r="J96" s="42">
        <f>$F96*1.1</f>
        <v>454.3</v>
      </c>
      <c r="K96" s="42">
        <f>J96*1.1</f>
        <v>499.73000000000008</v>
      </c>
      <c r="L96" s="42">
        <f t="shared" ref="L96:L100" si="233">K96*1.1</f>
        <v>549.70300000000009</v>
      </c>
      <c r="M96" s="42">
        <f t="shared" ref="M96:M100" si="234">L96*1.1</f>
        <v>604.67330000000015</v>
      </c>
      <c r="N96" s="42">
        <f t="shared" ref="N96:N100" si="235">M96*1.1</f>
        <v>665.14063000000021</v>
      </c>
      <c r="O96" s="42">
        <f t="shared" ref="O96:O100" si="236">N96*1.1</f>
        <v>731.65469300000029</v>
      </c>
      <c r="P96" s="42">
        <f t="shared" ref="P96:P100" si="237">O96*1.1</f>
        <v>804.82016230000033</v>
      </c>
      <c r="Q96" s="42">
        <f t="shared" ref="Q96:Q100" si="238">P96*1.1</f>
        <v>885.30217853000045</v>
      </c>
      <c r="R96" s="42">
        <f t="shared" ref="R96:R100" si="239">Q96*1.1</f>
        <v>973.83239638300051</v>
      </c>
      <c r="S96" s="42">
        <f t="shared" ref="S96:S100" si="240">R96*1.1</f>
        <v>1071.2156360213007</v>
      </c>
      <c r="T96" s="42"/>
      <c r="U96" s="42">
        <f t="shared" ref="U96:U100" si="241">(AR96*$U$4)/12</f>
        <v>422.29999999999995</v>
      </c>
      <c r="V96" s="42">
        <f t="shared" ref="V96:V100" si="242">(AS96*$U$4)/12</f>
        <v>432.85750000000002</v>
      </c>
      <c r="W96" s="42">
        <f t="shared" ref="W96:W100" si="243">(AT96*$U$4)/12</f>
        <v>443.6789374999999</v>
      </c>
      <c r="X96" s="42">
        <f t="shared" ref="X96:X100" si="244">(AU96*$U$4)/12</f>
        <v>454.77091093749982</v>
      </c>
      <c r="Y96" s="42">
        <f t="shared" ref="Y96:Y100" si="245">(AV96*$U$4)/12</f>
        <v>466.14018371093738</v>
      </c>
      <c r="Z96" s="42">
        <f t="shared" ref="Z96:Z100" si="246">(AW96*$U$4)/12</f>
        <v>477.79368830371072</v>
      </c>
      <c r="AA96" s="42">
        <f t="shared" ref="AA96:AA100" si="247">(AX96*$U$4)/12</f>
        <v>489.73853051130345</v>
      </c>
      <c r="AB96" s="42">
        <f t="shared" ref="AB96:AB100" si="248">(AY96*$U$4)/12</f>
        <v>501.98199377408599</v>
      </c>
      <c r="AC96" s="42">
        <f t="shared" ref="AC96:AC100" si="249">(AZ96*$U$4)/12</f>
        <v>514.53154361843804</v>
      </c>
      <c r="AD96" s="42">
        <f t="shared" ref="AD96:AD100" si="250">(BA96*$U$4)/12</f>
        <v>527.39483220889895</v>
      </c>
      <c r="AE96" s="42"/>
      <c r="AF96" s="42"/>
      <c r="AG96" s="42">
        <f>J96-U96</f>
        <v>32.000000000000057</v>
      </c>
      <c r="AH96" s="42">
        <f t="shared" ref="AH96:AH100" si="251">K96-V96</f>
        <v>66.872500000000059</v>
      </c>
      <c r="AI96" s="42">
        <f t="shared" ref="AI96:AI100" si="252">L96-W96</f>
        <v>106.02406250000018</v>
      </c>
      <c r="AJ96" s="42">
        <f t="shared" ref="AJ96:AJ100" si="253">M96-X96</f>
        <v>149.90238906250033</v>
      </c>
      <c r="AK96" s="42">
        <f t="shared" ref="AK96:AK100" si="254">N96-Y96</f>
        <v>199.00044628906284</v>
      </c>
      <c r="AL96" s="42">
        <f t="shared" ref="AL96:AL100" si="255">O96-Z96</f>
        <v>253.86100469628957</v>
      </c>
      <c r="AM96" s="42">
        <f t="shared" ref="AM96:AM100" si="256">P96-AA96</f>
        <v>315.08163178869688</v>
      </c>
      <c r="AN96" s="42">
        <f t="shared" ref="AN96:AN100" si="257">Q96-AB96</f>
        <v>383.32018475591445</v>
      </c>
      <c r="AO96" s="42">
        <f t="shared" ref="AO96:AO100" si="258">R96-AC96</f>
        <v>459.30085276456248</v>
      </c>
      <c r="AP96" s="42">
        <f t="shared" ref="AP96:AP100" si="259">S96-AD96</f>
        <v>543.82080381240178</v>
      </c>
      <c r="AQ96" s="42"/>
      <c r="AR96" s="42">
        <f>B96*$AR$3</f>
        <v>16892</v>
      </c>
      <c r="AS96" s="42">
        <f t="shared" ref="AS96:BA100" si="260">AR96*$AR$3</f>
        <v>17314.3</v>
      </c>
      <c r="AT96" s="42">
        <f t="shared" si="260"/>
        <v>17747.157499999998</v>
      </c>
      <c r="AU96" s="42">
        <f t="shared" si="260"/>
        <v>18190.836437499995</v>
      </c>
      <c r="AV96" s="42">
        <f t="shared" si="260"/>
        <v>18645.607348437494</v>
      </c>
      <c r="AW96" s="42">
        <f t="shared" si="260"/>
        <v>19111.747532148431</v>
      </c>
      <c r="AX96" s="42">
        <f t="shared" si="260"/>
        <v>19589.541220452138</v>
      </c>
      <c r="AY96" s="42">
        <f t="shared" si="260"/>
        <v>20079.27975096344</v>
      </c>
      <c r="AZ96" s="42">
        <f t="shared" si="260"/>
        <v>20581.261744737523</v>
      </c>
      <c r="BA96" s="42">
        <f t="shared" si="260"/>
        <v>21095.793288355959</v>
      </c>
    </row>
    <row r="97" spans="1:53" ht="17.25" customHeight="1" x14ac:dyDescent="0.25">
      <c r="A97" s="46"/>
      <c r="B97" s="3">
        <f>'HUD Income'!$C$17</f>
        <v>24700</v>
      </c>
      <c r="C97" s="1">
        <v>0.3</v>
      </c>
      <c r="D97" s="3">
        <f>'HUD Income'!$M$17</f>
        <v>617.5</v>
      </c>
      <c r="E97" s="3">
        <f t="shared" si="230"/>
        <v>617.5</v>
      </c>
      <c r="F97" s="3">
        <f>Rents!$E$39</f>
        <v>413</v>
      </c>
      <c r="G97" s="3">
        <f t="shared" si="231"/>
        <v>-204.5</v>
      </c>
      <c r="H97" s="17" t="str">
        <f t="shared" si="232"/>
        <v>N/A</v>
      </c>
      <c r="J97" s="42">
        <f t="shared" ref="J97:J100" si="261">$F97*1.1</f>
        <v>454.3</v>
      </c>
      <c r="K97" s="42">
        <f t="shared" ref="K97:K100" si="262">J97*1.1</f>
        <v>499.73000000000008</v>
      </c>
      <c r="L97" s="42">
        <f t="shared" si="233"/>
        <v>549.70300000000009</v>
      </c>
      <c r="M97" s="42">
        <f t="shared" si="234"/>
        <v>604.67330000000015</v>
      </c>
      <c r="N97" s="42">
        <f t="shared" si="235"/>
        <v>665.14063000000021</v>
      </c>
      <c r="O97" s="42">
        <f t="shared" si="236"/>
        <v>731.65469300000029</v>
      </c>
      <c r="P97" s="42">
        <f t="shared" si="237"/>
        <v>804.82016230000033</v>
      </c>
      <c r="Q97" s="42">
        <f t="shared" si="238"/>
        <v>885.30217853000045</v>
      </c>
      <c r="R97" s="42">
        <f t="shared" si="239"/>
        <v>973.83239638300051</v>
      </c>
      <c r="S97" s="42">
        <f t="shared" si="240"/>
        <v>1071.2156360213007</v>
      </c>
      <c r="T97" s="42"/>
      <c r="U97" s="42">
        <f t="shared" si="241"/>
        <v>632.93749999999989</v>
      </c>
      <c r="V97" s="42">
        <f t="shared" si="242"/>
        <v>648.76093749999984</v>
      </c>
      <c r="W97" s="42">
        <f t="shared" si="243"/>
        <v>664.97996093749975</v>
      </c>
      <c r="X97" s="42">
        <f t="shared" si="244"/>
        <v>681.60445996093722</v>
      </c>
      <c r="Y97" s="42">
        <f t="shared" si="245"/>
        <v>698.6445714599605</v>
      </c>
      <c r="Z97" s="42">
        <f t="shared" si="246"/>
        <v>716.11068574645958</v>
      </c>
      <c r="AA97" s="42">
        <f t="shared" si="247"/>
        <v>734.0134528901209</v>
      </c>
      <c r="AB97" s="42">
        <f t="shared" si="248"/>
        <v>752.36378921237383</v>
      </c>
      <c r="AC97" s="42">
        <f t="shared" si="249"/>
        <v>771.17288394268314</v>
      </c>
      <c r="AD97" s="42">
        <f t="shared" si="250"/>
        <v>790.45220604125007</v>
      </c>
      <c r="AE97" s="42"/>
      <c r="AF97" s="42"/>
      <c r="AG97" s="42">
        <f t="shared" ref="AG97:AG100" si="263">J97-U97</f>
        <v>-178.63749999999987</v>
      </c>
      <c r="AH97" s="42">
        <f t="shared" si="251"/>
        <v>-149.03093749999977</v>
      </c>
      <c r="AI97" s="42">
        <f t="shared" si="252"/>
        <v>-115.27696093749967</v>
      </c>
      <c r="AJ97" s="42">
        <f t="shared" si="253"/>
        <v>-76.931159960937066</v>
      </c>
      <c r="AK97" s="42">
        <f t="shared" si="254"/>
        <v>-33.503941459960288</v>
      </c>
      <c r="AL97" s="42">
        <f t="shared" si="255"/>
        <v>15.544007253540713</v>
      </c>
      <c r="AM97" s="42">
        <f t="shared" si="256"/>
        <v>70.806709409879431</v>
      </c>
      <c r="AN97" s="42">
        <f t="shared" si="257"/>
        <v>132.93838931762662</v>
      </c>
      <c r="AO97" s="42">
        <f t="shared" si="258"/>
        <v>202.65951244031737</v>
      </c>
      <c r="AP97" s="42">
        <f t="shared" si="259"/>
        <v>280.76342998005066</v>
      </c>
      <c r="AQ97" s="42"/>
      <c r="AR97" s="42">
        <f>B97*$AR$3</f>
        <v>25317.499999999996</v>
      </c>
      <c r="AS97" s="42">
        <f t="shared" si="260"/>
        <v>25950.437499999993</v>
      </c>
      <c r="AT97" s="42">
        <f t="shared" si="260"/>
        <v>26599.198437499992</v>
      </c>
      <c r="AU97" s="42">
        <f t="shared" si="260"/>
        <v>27264.178398437489</v>
      </c>
      <c r="AV97" s="42">
        <f t="shared" si="260"/>
        <v>27945.782858398423</v>
      </c>
      <c r="AW97" s="42">
        <f t="shared" si="260"/>
        <v>28644.42742985838</v>
      </c>
      <c r="AX97" s="42">
        <f t="shared" si="260"/>
        <v>29360.538115604839</v>
      </c>
      <c r="AY97" s="42">
        <f t="shared" si="260"/>
        <v>30094.551568494957</v>
      </c>
      <c r="AZ97" s="42">
        <f t="shared" si="260"/>
        <v>30846.915357707327</v>
      </c>
      <c r="BA97" s="42">
        <f t="shared" si="260"/>
        <v>31618.088241650006</v>
      </c>
    </row>
    <row r="98" spans="1:53" ht="17.25" customHeight="1" x14ac:dyDescent="0.25">
      <c r="A98" s="46"/>
      <c r="B98" s="3">
        <f>'HUD Income'!$C$21</f>
        <v>32960</v>
      </c>
      <c r="C98" s="1">
        <v>0.4</v>
      </c>
      <c r="D98" s="3">
        <f>'HUD Income'!$M$21</f>
        <v>824</v>
      </c>
      <c r="E98" s="3">
        <f t="shared" si="230"/>
        <v>824</v>
      </c>
      <c r="F98" s="3">
        <f>Rents!$E$36</f>
        <v>808</v>
      </c>
      <c r="G98" s="3">
        <f t="shared" si="231"/>
        <v>-16</v>
      </c>
      <c r="H98" s="17" t="str">
        <f t="shared" si="232"/>
        <v>N/A</v>
      </c>
      <c r="J98" s="42">
        <f t="shared" si="261"/>
        <v>888.80000000000007</v>
      </c>
      <c r="K98" s="42">
        <f t="shared" si="262"/>
        <v>977.68000000000018</v>
      </c>
      <c r="L98" s="42">
        <f t="shared" si="233"/>
        <v>1075.4480000000003</v>
      </c>
      <c r="M98" s="42">
        <f t="shared" si="234"/>
        <v>1182.9928000000004</v>
      </c>
      <c r="N98" s="42">
        <f t="shared" si="235"/>
        <v>1301.2920800000006</v>
      </c>
      <c r="O98" s="42">
        <f t="shared" si="236"/>
        <v>1431.4212880000009</v>
      </c>
      <c r="P98" s="42">
        <f t="shared" si="237"/>
        <v>1574.5634168000011</v>
      </c>
      <c r="Q98" s="42">
        <f t="shared" si="238"/>
        <v>1732.0197584800012</v>
      </c>
      <c r="R98" s="42">
        <f t="shared" si="239"/>
        <v>1905.2217343280015</v>
      </c>
      <c r="S98" s="42">
        <f t="shared" si="240"/>
        <v>2095.7439077608019</v>
      </c>
      <c r="T98" s="42"/>
      <c r="U98" s="42">
        <f t="shared" si="241"/>
        <v>844.59999999999991</v>
      </c>
      <c r="V98" s="42">
        <f t="shared" si="242"/>
        <v>865.71500000000003</v>
      </c>
      <c r="W98" s="42">
        <f t="shared" si="243"/>
        <v>887.35787499999981</v>
      </c>
      <c r="X98" s="42">
        <f t="shared" si="244"/>
        <v>909.54182187499964</v>
      </c>
      <c r="Y98" s="42">
        <f t="shared" si="245"/>
        <v>932.28036742187476</v>
      </c>
      <c r="Z98" s="42">
        <f t="shared" si="246"/>
        <v>955.58737660742145</v>
      </c>
      <c r="AA98" s="42">
        <f t="shared" si="247"/>
        <v>979.4770610226069</v>
      </c>
      <c r="AB98" s="42">
        <f t="shared" si="248"/>
        <v>1003.963987548172</v>
      </c>
      <c r="AC98" s="42">
        <f t="shared" si="249"/>
        <v>1029.0630872368761</v>
      </c>
      <c r="AD98" s="42">
        <f t="shared" si="250"/>
        <v>1054.7896644177979</v>
      </c>
      <c r="AE98" s="42"/>
      <c r="AF98" s="42"/>
      <c r="AG98" s="42">
        <f t="shared" si="263"/>
        <v>44.200000000000159</v>
      </c>
      <c r="AH98" s="42">
        <f t="shared" si="251"/>
        <v>111.96500000000015</v>
      </c>
      <c r="AI98" s="42">
        <f t="shared" si="252"/>
        <v>188.09012500000051</v>
      </c>
      <c r="AJ98" s="42">
        <f t="shared" si="253"/>
        <v>273.4509781250008</v>
      </c>
      <c r="AK98" s="42">
        <f t="shared" si="254"/>
        <v>369.01171257812587</v>
      </c>
      <c r="AL98" s="42">
        <f t="shared" si="255"/>
        <v>475.83391139257947</v>
      </c>
      <c r="AM98" s="42">
        <f t="shared" si="256"/>
        <v>595.08635577739415</v>
      </c>
      <c r="AN98" s="42">
        <f t="shared" si="257"/>
        <v>728.05577093182922</v>
      </c>
      <c r="AO98" s="42">
        <f t="shared" si="258"/>
        <v>876.15864709112543</v>
      </c>
      <c r="AP98" s="42">
        <f t="shared" si="259"/>
        <v>1040.954243343004</v>
      </c>
      <c r="AQ98" s="42"/>
      <c r="AR98" s="42">
        <f>B98*$AR$3</f>
        <v>33784</v>
      </c>
      <c r="AS98" s="42">
        <f t="shared" si="260"/>
        <v>34628.6</v>
      </c>
      <c r="AT98" s="42">
        <f t="shared" si="260"/>
        <v>35494.314999999995</v>
      </c>
      <c r="AU98" s="42">
        <f t="shared" si="260"/>
        <v>36381.672874999989</v>
      </c>
      <c r="AV98" s="42">
        <f t="shared" si="260"/>
        <v>37291.214696874988</v>
      </c>
      <c r="AW98" s="42">
        <f t="shared" si="260"/>
        <v>38223.495064296862</v>
      </c>
      <c r="AX98" s="42">
        <f t="shared" si="260"/>
        <v>39179.082440904276</v>
      </c>
      <c r="AY98" s="42">
        <f t="shared" si="260"/>
        <v>40158.55950192688</v>
      </c>
      <c r="AZ98" s="42">
        <f t="shared" si="260"/>
        <v>41162.523489475047</v>
      </c>
      <c r="BA98" s="42">
        <f t="shared" si="260"/>
        <v>42191.586576711918</v>
      </c>
    </row>
    <row r="99" spans="1:53" ht="17.25" customHeight="1" x14ac:dyDescent="0.25">
      <c r="A99" s="46"/>
      <c r="B99" s="3">
        <f>'HUD Income'!$C$25</f>
        <v>41200</v>
      </c>
      <c r="C99" s="1">
        <v>0.5</v>
      </c>
      <c r="D99" s="3">
        <f>'HUD Income'!$M$25</f>
        <v>1030</v>
      </c>
      <c r="E99" s="3">
        <f t="shared" si="230"/>
        <v>1030</v>
      </c>
      <c r="F99" s="3">
        <f>Rents!$E$36</f>
        <v>808</v>
      </c>
      <c r="G99" s="3">
        <f t="shared" si="231"/>
        <v>-222</v>
      </c>
      <c r="H99" s="17" t="str">
        <f t="shared" si="232"/>
        <v>N/A</v>
      </c>
      <c r="J99" s="42">
        <f t="shared" si="261"/>
        <v>888.80000000000007</v>
      </c>
      <c r="K99" s="42">
        <f t="shared" si="262"/>
        <v>977.68000000000018</v>
      </c>
      <c r="L99" s="42">
        <f t="shared" si="233"/>
        <v>1075.4480000000003</v>
      </c>
      <c r="M99" s="42">
        <f t="shared" si="234"/>
        <v>1182.9928000000004</v>
      </c>
      <c r="N99" s="42">
        <f t="shared" si="235"/>
        <v>1301.2920800000006</v>
      </c>
      <c r="O99" s="42">
        <f t="shared" si="236"/>
        <v>1431.4212880000009</v>
      </c>
      <c r="P99" s="42">
        <f t="shared" si="237"/>
        <v>1574.5634168000011</v>
      </c>
      <c r="Q99" s="42">
        <f t="shared" si="238"/>
        <v>1732.0197584800012</v>
      </c>
      <c r="R99" s="42">
        <f t="shared" si="239"/>
        <v>1905.2217343280015</v>
      </c>
      <c r="S99" s="42">
        <f t="shared" si="240"/>
        <v>2095.7439077608019</v>
      </c>
      <c r="T99" s="42"/>
      <c r="U99" s="42">
        <f t="shared" si="241"/>
        <v>1055.7499999999998</v>
      </c>
      <c r="V99" s="42">
        <f t="shared" si="242"/>
        <v>1082.1437499999995</v>
      </c>
      <c r="W99" s="42">
        <f t="shared" si="243"/>
        <v>1109.1973437499994</v>
      </c>
      <c r="X99" s="42">
        <f t="shared" si="244"/>
        <v>1136.9272773437494</v>
      </c>
      <c r="Y99" s="42">
        <f t="shared" si="245"/>
        <v>1165.3504592773431</v>
      </c>
      <c r="Z99" s="42">
        <f t="shared" si="246"/>
        <v>1194.4842207592767</v>
      </c>
      <c r="AA99" s="42">
        <f t="shared" si="247"/>
        <v>1224.3463262782584</v>
      </c>
      <c r="AB99" s="42">
        <f t="shared" si="248"/>
        <v>1254.9549844352148</v>
      </c>
      <c r="AC99" s="42">
        <f t="shared" si="249"/>
        <v>1286.328859046095</v>
      </c>
      <c r="AD99" s="42">
        <f t="shared" si="250"/>
        <v>1318.4870805222472</v>
      </c>
      <c r="AE99" s="42"/>
      <c r="AF99" s="42"/>
      <c r="AG99" s="42">
        <f t="shared" si="263"/>
        <v>-166.9499999999997</v>
      </c>
      <c r="AH99" s="42">
        <f t="shared" si="251"/>
        <v>-104.46374999999932</v>
      </c>
      <c r="AI99" s="42">
        <f t="shared" si="252"/>
        <v>-33.74934374999907</v>
      </c>
      <c r="AJ99" s="42">
        <f t="shared" si="253"/>
        <v>46.065522656251005</v>
      </c>
      <c r="AK99" s="42">
        <f t="shared" si="254"/>
        <v>135.94162072265749</v>
      </c>
      <c r="AL99" s="42">
        <f t="shared" si="255"/>
        <v>236.93706724072422</v>
      </c>
      <c r="AM99" s="42">
        <f t="shared" si="256"/>
        <v>350.21709052174265</v>
      </c>
      <c r="AN99" s="42">
        <f t="shared" si="257"/>
        <v>477.06477404478642</v>
      </c>
      <c r="AO99" s="42">
        <f t="shared" si="258"/>
        <v>618.89287528190653</v>
      </c>
      <c r="AP99" s="42">
        <f t="shared" si="259"/>
        <v>777.25682723855471</v>
      </c>
      <c r="AQ99" s="42"/>
      <c r="AR99" s="42">
        <f>B99*$AR$3</f>
        <v>42229.999999999993</v>
      </c>
      <c r="AS99" s="42">
        <f t="shared" si="260"/>
        <v>43285.749999999985</v>
      </c>
      <c r="AT99" s="42">
        <f t="shared" si="260"/>
        <v>44367.893749999981</v>
      </c>
      <c r="AU99" s="42">
        <f t="shared" si="260"/>
        <v>45477.091093749979</v>
      </c>
      <c r="AV99" s="42">
        <f t="shared" si="260"/>
        <v>46614.018371093727</v>
      </c>
      <c r="AW99" s="42">
        <f t="shared" si="260"/>
        <v>47779.368830371066</v>
      </c>
      <c r="AX99" s="42">
        <f t="shared" si="260"/>
        <v>48973.85305113034</v>
      </c>
      <c r="AY99" s="42">
        <f t="shared" si="260"/>
        <v>50198.199377408593</v>
      </c>
      <c r="AZ99" s="42">
        <f t="shared" si="260"/>
        <v>51453.154361843801</v>
      </c>
      <c r="BA99" s="42">
        <f t="shared" si="260"/>
        <v>52739.483220889888</v>
      </c>
    </row>
    <row r="100" spans="1:53" ht="17.25" customHeight="1" x14ac:dyDescent="0.25">
      <c r="A100" s="46"/>
      <c r="B100" s="3">
        <f>'HUD Income'!$B$29</f>
        <v>43260</v>
      </c>
      <c r="C100" s="1">
        <v>0.6</v>
      </c>
      <c r="D100" s="3">
        <f>'HUD Income'!$M$29</f>
        <v>1236</v>
      </c>
      <c r="E100" s="3">
        <f t="shared" si="230"/>
        <v>1081.5</v>
      </c>
      <c r="F100" s="3">
        <f>Rents!$E$36</f>
        <v>808</v>
      </c>
      <c r="G100" s="3">
        <f t="shared" si="231"/>
        <v>-273.5</v>
      </c>
      <c r="H100" s="17" t="str">
        <f t="shared" si="232"/>
        <v>N/A</v>
      </c>
      <c r="J100" s="42">
        <f t="shared" si="261"/>
        <v>888.80000000000007</v>
      </c>
      <c r="K100" s="42">
        <f t="shared" si="262"/>
        <v>977.68000000000018</v>
      </c>
      <c r="L100" s="42">
        <f t="shared" si="233"/>
        <v>1075.4480000000003</v>
      </c>
      <c r="M100" s="42">
        <f t="shared" si="234"/>
        <v>1182.9928000000004</v>
      </c>
      <c r="N100" s="42">
        <f t="shared" si="235"/>
        <v>1301.2920800000006</v>
      </c>
      <c r="O100" s="42">
        <f t="shared" si="236"/>
        <v>1431.4212880000009</v>
      </c>
      <c r="P100" s="42">
        <f t="shared" si="237"/>
        <v>1574.5634168000011</v>
      </c>
      <c r="Q100" s="42">
        <f t="shared" si="238"/>
        <v>1732.0197584800012</v>
      </c>
      <c r="R100" s="42">
        <f t="shared" si="239"/>
        <v>1905.2217343280015</v>
      </c>
      <c r="S100" s="42">
        <f t="shared" si="240"/>
        <v>2095.7439077608019</v>
      </c>
      <c r="T100" s="42"/>
      <c r="U100" s="42">
        <f t="shared" si="241"/>
        <v>1108.5374999999997</v>
      </c>
      <c r="V100" s="42">
        <f t="shared" si="242"/>
        <v>1136.2509374999997</v>
      </c>
      <c r="W100" s="42">
        <f t="shared" si="243"/>
        <v>1164.6572109374995</v>
      </c>
      <c r="X100" s="42">
        <f t="shared" si="244"/>
        <v>1193.7736412109371</v>
      </c>
      <c r="Y100" s="42">
        <f t="shared" si="245"/>
        <v>1223.6179822412103</v>
      </c>
      <c r="Z100" s="42">
        <f t="shared" si="246"/>
        <v>1254.2084317972406</v>
      </c>
      <c r="AA100" s="42">
        <f t="shared" si="247"/>
        <v>1285.5636425921714</v>
      </c>
      <c r="AB100" s="42">
        <f t="shared" si="248"/>
        <v>1317.7027336569756</v>
      </c>
      <c r="AC100" s="42">
        <f t="shared" si="249"/>
        <v>1350.6453019983999</v>
      </c>
      <c r="AD100" s="42">
        <f t="shared" si="250"/>
        <v>1384.4114345483597</v>
      </c>
      <c r="AE100" s="42"/>
      <c r="AF100" s="42"/>
      <c r="AG100" s="42">
        <f t="shared" si="263"/>
        <v>-219.73749999999961</v>
      </c>
      <c r="AH100" s="42">
        <f t="shared" si="251"/>
        <v>-158.57093749999956</v>
      </c>
      <c r="AI100" s="42">
        <f t="shared" si="252"/>
        <v>-89.209210937499165</v>
      </c>
      <c r="AJ100" s="42">
        <f t="shared" si="253"/>
        <v>-10.780841210936615</v>
      </c>
      <c r="AK100" s="42">
        <f t="shared" si="254"/>
        <v>77.674097758790367</v>
      </c>
      <c r="AL100" s="42">
        <f t="shared" si="255"/>
        <v>177.21285620276035</v>
      </c>
      <c r="AM100" s="42">
        <f t="shared" si="256"/>
        <v>288.99977420782966</v>
      </c>
      <c r="AN100" s="42">
        <f t="shared" si="257"/>
        <v>414.31702482302558</v>
      </c>
      <c r="AO100" s="42">
        <f t="shared" si="258"/>
        <v>554.57643232960163</v>
      </c>
      <c r="AP100" s="42">
        <f t="shared" si="259"/>
        <v>711.33247321244221</v>
      </c>
      <c r="AQ100" s="42"/>
      <c r="AR100" s="42">
        <f>B100*$AR$3</f>
        <v>44341.499999999993</v>
      </c>
      <c r="AS100" s="42">
        <f t="shared" si="260"/>
        <v>45450.037499999991</v>
      </c>
      <c r="AT100" s="42">
        <f t="shared" si="260"/>
        <v>46586.288437499985</v>
      </c>
      <c r="AU100" s="42">
        <f t="shared" si="260"/>
        <v>47750.945648437482</v>
      </c>
      <c r="AV100" s="42">
        <f t="shared" si="260"/>
        <v>48944.719289648412</v>
      </c>
      <c r="AW100" s="42">
        <f t="shared" si="260"/>
        <v>50168.337271889621</v>
      </c>
      <c r="AX100" s="42">
        <f t="shared" si="260"/>
        <v>51422.545703686854</v>
      </c>
      <c r="AY100" s="42">
        <f t="shared" si="260"/>
        <v>52708.109346279023</v>
      </c>
      <c r="AZ100" s="42">
        <f t="shared" si="260"/>
        <v>54025.812079935997</v>
      </c>
      <c r="BA100" s="42">
        <f t="shared" si="260"/>
        <v>55376.457381934393</v>
      </c>
    </row>
    <row r="101" spans="1:53" ht="17.25" customHeight="1" x14ac:dyDescent="0.25">
      <c r="A101" s="46"/>
      <c r="B101" s="3"/>
      <c r="C101" s="1"/>
      <c r="D101" s="3"/>
      <c r="E101" s="3"/>
      <c r="F101" s="3"/>
      <c r="G101" s="3"/>
      <c r="H101" s="17"/>
    </row>
    <row r="102" spans="1:53" ht="17.25" customHeight="1" x14ac:dyDescent="0.25">
      <c r="A102" s="46"/>
      <c r="B102" s="3"/>
      <c r="C102" s="1"/>
      <c r="D102" s="3"/>
      <c r="E102" s="3"/>
      <c r="F102" s="3"/>
      <c r="G102" s="3"/>
      <c r="H102" s="17"/>
    </row>
    <row r="103" spans="1:53" ht="17.25" customHeight="1" x14ac:dyDescent="0.25">
      <c r="A103" s="46"/>
      <c r="B103" s="3"/>
      <c r="C103" s="1"/>
      <c r="D103" s="3"/>
      <c r="E103" s="3"/>
      <c r="F103" s="3"/>
      <c r="G103" s="3"/>
      <c r="H103" s="17"/>
    </row>
    <row r="104" spans="1:53" ht="17.25" customHeight="1" x14ac:dyDescent="0.25">
      <c r="B104" s="19" t="s">
        <v>66</v>
      </c>
    </row>
    <row r="105" spans="1:53" s="19" customFormat="1" ht="17.25" customHeight="1" x14ac:dyDescent="0.25">
      <c r="B105" s="20" t="s">
        <v>0</v>
      </c>
      <c r="C105" s="20" t="s">
        <v>1</v>
      </c>
      <c r="D105" s="20" t="s">
        <v>3</v>
      </c>
      <c r="E105" s="20" t="s">
        <v>39</v>
      </c>
      <c r="F105" s="20" t="s">
        <v>2</v>
      </c>
      <c r="G105" s="20" t="s">
        <v>58</v>
      </c>
      <c r="H105" s="21" t="s">
        <v>38</v>
      </c>
      <c r="J105" s="30" t="s">
        <v>114</v>
      </c>
      <c r="K105" s="30" t="s">
        <v>104</v>
      </c>
      <c r="L105" s="30" t="s">
        <v>105</v>
      </c>
      <c r="M105" s="30" t="s">
        <v>106</v>
      </c>
      <c r="N105" s="30" t="s">
        <v>107</v>
      </c>
      <c r="O105" s="30" t="s">
        <v>108</v>
      </c>
      <c r="P105" s="30" t="s">
        <v>109</v>
      </c>
      <c r="Q105" s="30" t="s">
        <v>110</v>
      </c>
      <c r="R105" s="30" t="s">
        <v>111</v>
      </c>
      <c r="S105" s="30" t="s">
        <v>112</v>
      </c>
      <c r="U105" s="30" t="s">
        <v>114</v>
      </c>
      <c r="V105" s="30" t="s">
        <v>104</v>
      </c>
      <c r="W105" s="30" t="s">
        <v>105</v>
      </c>
      <c r="X105" s="30" t="s">
        <v>106</v>
      </c>
      <c r="Y105" s="30" t="s">
        <v>107</v>
      </c>
      <c r="Z105" s="30" t="s">
        <v>108</v>
      </c>
      <c r="AA105" s="30" t="s">
        <v>109</v>
      </c>
      <c r="AB105" s="30" t="s">
        <v>110</v>
      </c>
      <c r="AC105" s="30" t="s">
        <v>111</v>
      </c>
      <c r="AD105" s="30" t="s">
        <v>112</v>
      </c>
      <c r="AG105" s="30" t="s">
        <v>114</v>
      </c>
      <c r="AH105" s="30" t="s">
        <v>104</v>
      </c>
      <c r="AI105" s="30" t="s">
        <v>105</v>
      </c>
      <c r="AJ105" s="30" t="s">
        <v>106</v>
      </c>
      <c r="AK105" s="30" t="s">
        <v>107</v>
      </c>
      <c r="AL105" s="30" t="s">
        <v>108</v>
      </c>
      <c r="AM105" s="30" t="s">
        <v>109</v>
      </c>
      <c r="AN105" s="30" t="s">
        <v>110</v>
      </c>
      <c r="AO105" s="30" t="s">
        <v>111</v>
      </c>
      <c r="AP105" s="30" t="s">
        <v>112</v>
      </c>
      <c r="AR105" s="30" t="s">
        <v>114</v>
      </c>
      <c r="AS105" s="30" t="s">
        <v>104</v>
      </c>
      <c r="AT105" s="30" t="s">
        <v>105</v>
      </c>
      <c r="AU105" s="30" t="s">
        <v>106</v>
      </c>
      <c r="AV105" s="30" t="s">
        <v>107</v>
      </c>
      <c r="AW105" s="30" t="s">
        <v>108</v>
      </c>
      <c r="AX105" s="30" t="s">
        <v>109</v>
      </c>
      <c r="AY105" s="30" t="s">
        <v>110</v>
      </c>
      <c r="AZ105" s="30" t="s">
        <v>111</v>
      </c>
      <c r="BA105" s="30" t="s">
        <v>112</v>
      </c>
    </row>
    <row r="106" spans="1:53" ht="17.25" customHeight="1" x14ac:dyDescent="0.25">
      <c r="A106" s="46" t="s">
        <v>35</v>
      </c>
      <c r="B106" s="3">
        <f>'HUD Income'!$D$13</f>
        <v>18540</v>
      </c>
      <c r="C106" s="1">
        <v>0.2</v>
      </c>
      <c r="D106" s="3">
        <f>'HUD Income'!$N$17</f>
        <v>695.25</v>
      </c>
      <c r="E106" s="3">
        <f t="shared" ref="E106:E110" si="264">B106*0.3/12</f>
        <v>463.5</v>
      </c>
      <c r="F106" s="3">
        <f>Rents!$E$39</f>
        <v>413</v>
      </c>
      <c r="G106" s="3">
        <f t="shared" ref="G106:G110" si="265">F106-E106</f>
        <v>-50.5</v>
      </c>
      <c r="H106" s="17" t="str">
        <f t="shared" ref="H106:H110" si="266">IF(G106&gt;0,G106,"N/A")</f>
        <v>N/A</v>
      </c>
      <c r="J106" s="42">
        <f>$F106*1.1</f>
        <v>454.3</v>
      </c>
      <c r="K106" s="42">
        <f>J106*1.1</f>
        <v>499.73000000000008</v>
      </c>
      <c r="L106" s="42">
        <f t="shared" ref="L106:L110" si="267">K106*1.1</f>
        <v>549.70300000000009</v>
      </c>
      <c r="M106" s="42">
        <f t="shared" ref="M106:M110" si="268">L106*1.1</f>
        <v>604.67330000000015</v>
      </c>
      <c r="N106" s="42">
        <f t="shared" ref="N106:N110" si="269">M106*1.1</f>
        <v>665.14063000000021</v>
      </c>
      <c r="O106" s="42">
        <f t="shared" ref="O106:O110" si="270">N106*1.1</f>
        <v>731.65469300000029</v>
      </c>
      <c r="P106" s="42">
        <f t="shared" ref="P106:P110" si="271">O106*1.1</f>
        <v>804.82016230000033</v>
      </c>
      <c r="Q106" s="42">
        <f t="shared" ref="Q106:Q110" si="272">P106*1.1</f>
        <v>885.30217853000045</v>
      </c>
      <c r="R106" s="42">
        <f t="shared" ref="R106:R110" si="273">Q106*1.1</f>
        <v>973.83239638300051</v>
      </c>
      <c r="S106" s="42">
        <f t="shared" ref="S106:S110" si="274">R106*1.1</f>
        <v>1071.2156360213007</v>
      </c>
      <c r="T106" s="42"/>
      <c r="U106" s="42">
        <f t="shared" ref="U106:U110" si="275">(AR106*$U$4)/12</f>
        <v>475.08750000000003</v>
      </c>
      <c r="V106" s="42">
        <f t="shared" ref="V106:V110" si="276">(AS106*$U$4)/12</f>
        <v>486.96468749999991</v>
      </c>
      <c r="W106" s="42">
        <f t="shared" ref="W106:W110" si="277">(AT106*$U$4)/12</f>
        <v>499.13880468749994</v>
      </c>
      <c r="X106" s="42">
        <f t="shared" ref="X106:X110" si="278">(AU106*$U$4)/12</f>
        <v>511.61727480468744</v>
      </c>
      <c r="Y106" s="42">
        <f t="shared" ref="Y106:Y110" si="279">(AV106*$U$4)/12</f>
        <v>524.40770667480456</v>
      </c>
      <c r="Z106" s="42">
        <f t="shared" ref="Z106:Z110" si="280">(AW106*$U$4)/12</f>
        <v>537.51789934167459</v>
      </c>
      <c r="AA106" s="42">
        <f t="shared" ref="AA106:AA110" si="281">(AX106*$U$4)/12</f>
        <v>550.95584682521644</v>
      </c>
      <c r="AB106" s="42">
        <f t="shared" ref="AB106:AB110" si="282">(AY106*$U$4)/12</f>
        <v>564.72974299584678</v>
      </c>
      <c r="AC106" s="42">
        <f t="shared" ref="AC106:AC110" si="283">(AZ106*$U$4)/12</f>
        <v>578.84798657074293</v>
      </c>
      <c r="AD106" s="42">
        <f t="shared" ref="AD106:AD110" si="284">(BA106*$U$4)/12</f>
        <v>593.31918623501144</v>
      </c>
      <c r="AE106" s="42"/>
      <c r="AF106" s="42"/>
      <c r="AG106" s="42">
        <f>J106-U106</f>
        <v>-20.787500000000023</v>
      </c>
      <c r="AH106" s="42">
        <f t="shared" ref="AH106:AH110" si="285">K106-V106</f>
        <v>12.765312500000164</v>
      </c>
      <c r="AI106" s="42">
        <f t="shared" ref="AI106:AI110" si="286">L106-W106</f>
        <v>50.564195312500146</v>
      </c>
      <c r="AJ106" s="42">
        <f t="shared" ref="AJ106:AJ110" si="287">M106-X106</f>
        <v>93.056025195312714</v>
      </c>
      <c r="AK106" s="42">
        <f t="shared" ref="AK106:AK110" si="288">N106-Y106</f>
        <v>140.73292332519566</v>
      </c>
      <c r="AL106" s="42">
        <f t="shared" ref="AL106:AL110" si="289">O106-Z106</f>
        <v>194.1367936583257</v>
      </c>
      <c r="AM106" s="42">
        <f t="shared" ref="AM106:AM110" si="290">P106-AA106</f>
        <v>253.86431547478389</v>
      </c>
      <c r="AN106" s="42">
        <f t="shared" ref="AN106:AN110" si="291">Q106-AB106</f>
        <v>320.57243553415367</v>
      </c>
      <c r="AO106" s="42">
        <f t="shared" ref="AO106:AO110" si="292">R106-AC106</f>
        <v>394.98440981225758</v>
      </c>
      <c r="AP106" s="42">
        <f t="shared" ref="AP106:AP110" si="293">S106-AD106</f>
        <v>477.89644978628928</v>
      </c>
      <c r="AQ106" s="42"/>
      <c r="AR106" s="42">
        <f>B106*$AR$3</f>
        <v>19003.5</v>
      </c>
      <c r="AS106" s="42">
        <f t="shared" ref="AS106:BA110" si="294">AR106*$AR$3</f>
        <v>19478.587499999998</v>
      </c>
      <c r="AT106" s="42">
        <f t="shared" si="294"/>
        <v>19965.552187499998</v>
      </c>
      <c r="AU106" s="42">
        <f t="shared" si="294"/>
        <v>20464.690992187498</v>
      </c>
      <c r="AV106" s="42">
        <f t="shared" si="294"/>
        <v>20976.308266992182</v>
      </c>
      <c r="AW106" s="42">
        <f t="shared" si="294"/>
        <v>21500.715973666986</v>
      </c>
      <c r="AX106" s="42">
        <f t="shared" si="294"/>
        <v>22038.233873008659</v>
      </c>
      <c r="AY106" s="42">
        <f t="shared" si="294"/>
        <v>22589.189719833874</v>
      </c>
      <c r="AZ106" s="42">
        <f t="shared" si="294"/>
        <v>23153.919462829719</v>
      </c>
      <c r="BA106" s="42">
        <f t="shared" si="294"/>
        <v>23732.76744940046</v>
      </c>
    </row>
    <row r="107" spans="1:53" ht="17.25" customHeight="1" x14ac:dyDescent="0.25">
      <c r="A107" s="46"/>
      <c r="B107" s="3">
        <f>'HUD Income'!$D$17</f>
        <v>27810</v>
      </c>
      <c r="C107" s="1">
        <v>0.3</v>
      </c>
      <c r="D107" s="3">
        <f>'HUD Income'!$N$17</f>
        <v>695.25</v>
      </c>
      <c r="E107" s="3">
        <f t="shared" si="264"/>
        <v>695.25</v>
      </c>
      <c r="F107" s="3">
        <f>Rents!$E$39</f>
        <v>413</v>
      </c>
      <c r="G107" s="3">
        <f t="shared" si="265"/>
        <v>-282.25</v>
      </c>
      <c r="H107" s="17" t="str">
        <f t="shared" si="266"/>
        <v>N/A</v>
      </c>
      <c r="I107" s="11"/>
      <c r="J107" s="42">
        <f t="shared" ref="J107:J110" si="295">$F107*1.1</f>
        <v>454.3</v>
      </c>
      <c r="K107" s="42">
        <f t="shared" ref="K107:K110" si="296">J107*1.1</f>
        <v>499.73000000000008</v>
      </c>
      <c r="L107" s="42">
        <f t="shared" si="267"/>
        <v>549.70300000000009</v>
      </c>
      <c r="M107" s="42">
        <f t="shared" si="268"/>
        <v>604.67330000000015</v>
      </c>
      <c r="N107" s="42">
        <f t="shared" si="269"/>
        <v>665.14063000000021</v>
      </c>
      <c r="O107" s="42">
        <f t="shared" si="270"/>
        <v>731.65469300000029</v>
      </c>
      <c r="P107" s="42">
        <f t="shared" si="271"/>
        <v>804.82016230000033</v>
      </c>
      <c r="Q107" s="42">
        <f t="shared" si="272"/>
        <v>885.30217853000045</v>
      </c>
      <c r="R107" s="42">
        <f t="shared" si="273"/>
        <v>973.83239638300051</v>
      </c>
      <c r="S107" s="42">
        <f t="shared" si="274"/>
        <v>1071.2156360213007</v>
      </c>
      <c r="T107" s="42"/>
      <c r="U107" s="42">
        <f t="shared" si="275"/>
        <v>712.63124999999991</v>
      </c>
      <c r="V107" s="42">
        <f t="shared" si="276"/>
        <v>730.44703124999978</v>
      </c>
      <c r="W107" s="42">
        <f t="shared" si="277"/>
        <v>748.7082070312498</v>
      </c>
      <c r="X107" s="42">
        <f t="shared" si="278"/>
        <v>767.42591220703105</v>
      </c>
      <c r="Y107" s="42">
        <f t="shared" si="279"/>
        <v>786.61156001220661</v>
      </c>
      <c r="Z107" s="42">
        <f t="shared" si="280"/>
        <v>806.27684901251178</v>
      </c>
      <c r="AA107" s="42">
        <f t="shared" si="281"/>
        <v>826.43377023782443</v>
      </c>
      <c r="AB107" s="42">
        <f t="shared" si="282"/>
        <v>847.09461449376988</v>
      </c>
      <c r="AC107" s="42">
        <f t="shared" si="283"/>
        <v>868.27197985611417</v>
      </c>
      <c r="AD107" s="42">
        <f t="shared" si="284"/>
        <v>889.97877935251688</v>
      </c>
      <c r="AE107" s="42"/>
      <c r="AF107" s="42"/>
      <c r="AG107" s="42">
        <f t="shared" ref="AG107:AG110" si="297">J107-U107</f>
        <v>-258.3312499999999</v>
      </c>
      <c r="AH107" s="42">
        <f t="shared" si="285"/>
        <v>-230.71703124999971</v>
      </c>
      <c r="AI107" s="42">
        <f t="shared" si="286"/>
        <v>-199.00520703124971</v>
      </c>
      <c r="AJ107" s="42">
        <f t="shared" si="287"/>
        <v>-162.75261220703089</v>
      </c>
      <c r="AK107" s="42">
        <f t="shared" si="288"/>
        <v>-121.4709300122064</v>
      </c>
      <c r="AL107" s="42">
        <f t="shared" si="289"/>
        <v>-74.622156012511482</v>
      </c>
      <c r="AM107" s="42">
        <f t="shared" si="290"/>
        <v>-21.613607937824099</v>
      </c>
      <c r="AN107" s="42">
        <f t="shared" si="291"/>
        <v>38.207564036230565</v>
      </c>
      <c r="AO107" s="42">
        <f t="shared" si="292"/>
        <v>105.56041652688634</v>
      </c>
      <c r="AP107" s="42">
        <f t="shared" si="293"/>
        <v>181.23685666878384</v>
      </c>
      <c r="AQ107" s="42"/>
      <c r="AR107" s="42">
        <f>B107*$AR$3</f>
        <v>28505.249999999996</v>
      </c>
      <c r="AS107" s="42">
        <f t="shared" si="294"/>
        <v>29217.881249999995</v>
      </c>
      <c r="AT107" s="42">
        <f t="shared" si="294"/>
        <v>29948.328281249993</v>
      </c>
      <c r="AU107" s="42">
        <f t="shared" si="294"/>
        <v>30697.036488281239</v>
      </c>
      <c r="AV107" s="42">
        <f t="shared" si="294"/>
        <v>31464.462400488268</v>
      </c>
      <c r="AW107" s="42">
        <f t="shared" si="294"/>
        <v>32251.073960500471</v>
      </c>
      <c r="AX107" s="42">
        <f t="shared" si="294"/>
        <v>33057.35080951298</v>
      </c>
      <c r="AY107" s="42">
        <f t="shared" si="294"/>
        <v>33883.784579750798</v>
      </c>
      <c r="AZ107" s="42">
        <f t="shared" si="294"/>
        <v>34730.879194244568</v>
      </c>
      <c r="BA107" s="42">
        <f t="shared" si="294"/>
        <v>35599.151174100676</v>
      </c>
    </row>
    <row r="108" spans="1:53" ht="17.25" customHeight="1" x14ac:dyDescent="0.25">
      <c r="A108" s="46"/>
      <c r="B108" s="3">
        <f>'HUD Income'!$D$21</f>
        <v>37080</v>
      </c>
      <c r="C108" s="1">
        <v>0.4</v>
      </c>
      <c r="D108" s="3">
        <f>'HUD Income'!$N$21</f>
        <v>927</v>
      </c>
      <c r="E108" s="3">
        <f t="shared" si="264"/>
        <v>927</v>
      </c>
      <c r="F108" s="3">
        <f>Rents!$E$36</f>
        <v>808</v>
      </c>
      <c r="G108" s="3">
        <f t="shared" si="265"/>
        <v>-119</v>
      </c>
      <c r="H108" s="17" t="str">
        <f t="shared" si="266"/>
        <v>N/A</v>
      </c>
      <c r="I108" s="11"/>
      <c r="J108" s="42">
        <f t="shared" si="295"/>
        <v>888.80000000000007</v>
      </c>
      <c r="K108" s="42">
        <f t="shared" si="296"/>
        <v>977.68000000000018</v>
      </c>
      <c r="L108" s="42">
        <f t="shared" si="267"/>
        <v>1075.4480000000003</v>
      </c>
      <c r="M108" s="42">
        <f t="shared" si="268"/>
        <v>1182.9928000000004</v>
      </c>
      <c r="N108" s="42">
        <f t="shared" si="269"/>
        <v>1301.2920800000006</v>
      </c>
      <c r="O108" s="42">
        <f t="shared" si="270"/>
        <v>1431.4212880000009</v>
      </c>
      <c r="P108" s="42">
        <f t="shared" si="271"/>
        <v>1574.5634168000011</v>
      </c>
      <c r="Q108" s="42">
        <f t="shared" si="272"/>
        <v>1732.0197584800012</v>
      </c>
      <c r="R108" s="42">
        <f t="shared" si="273"/>
        <v>1905.2217343280015</v>
      </c>
      <c r="S108" s="42">
        <f t="shared" si="274"/>
        <v>2095.7439077608019</v>
      </c>
      <c r="T108" s="42"/>
      <c r="U108" s="42">
        <f t="shared" si="275"/>
        <v>950.17500000000007</v>
      </c>
      <c r="V108" s="42">
        <f t="shared" si="276"/>
        <v>973.92937499999982</v>
      </c>
      <c r="W108" s="42">
        <f t="shared" si="277"/>
        <v>998.27760937499988</v>
      </c>
      <c r="X108" s="42">
        <f t="shared" si="278"/>
        <v>1023.2345496093749</v>
      </c>
      <c r="Y108" s="42">
        <f t="shared" si="279"/>
        <v>1048.8154133496091</v>
      </c>
      <c r="Z108" s="42">
        <f t="shared" si="280"/>
        <v>1075.0357986833492</v>
      </c>
      <c r="AA108" s="42">
        <f t="shared" si="281"/>
        <v>1101.9116936504329</v>
      </c>
      <c r="AB108" s="42">
        <f t="shared" si="282"/>
        <v>1129.4594859916936</v>
      </c>
      <c r="AC108" s="42">
        <f t="shared" si="283"/>
        <v>1157.6959731414859</v>
      </c>
      <c r="AD108" s="42">
        <f t="shared" si="284"/>
        <v>1186.6383724700229</v>
      </c>
      <c r="AE108" s="42"/>
      <c r="AF108" s="42"/>
      <c r="AG108" s="42">
        <f t="shared" si="297"/>
        <v>-61.375</v>
      </c>
      <c r="AH108" s="42">
        <f t="shared" si="285"/>
        <v>3.7506250000003547</v>
      </c>
      <c r="AI108" s="42">
        <f t="shared" si="286"/>
        <v>77.170390625000437</v>
      </c>
      <c r="AJ108" s="42">
        <f t="shared" si="287"/>
        <v>159.75825039062556</v>
      </c>
      <c r="AK108" s="42">
        <f t="shared" si="288"/>
        <v>252.47666665039151</v>
      </c>
      <c r="AL108" s="42">
        <f t="shared" si="289"/>
        <v>356.38548931665173</v>
      </c>
      <c r="AM108" s="42">
        <f t="shared" si="290"/>
        <v>472.65172314956817</v>
      </c>
      <c r="AN108" s="42">
        <f t="shared" si="291"/>
        <v>602.56027248830765</v>
      </c>
      <c r="AO108" s="42">
        <f t="shared" si="292"/>
        <v>747.52576118651564</v>
      </c>
      <c r="AP108" s="42">
        <f t="shared" si="293"/>
        <v>909.10553529077902</v>
      </c>
      <c r="AQ108" s="42"/>
      <c r="AR108" s="42">
        <f>B108*$AR$3</f>
        <v>38007</v>
      </c>
      <c r="AS108" s="42">
        <f t="shared" si="294"/>
        <v>38957.174999999996</v>
      </c>
      <c r="AT108" s="42">
        <f t="shared" si="294"/>
        <v>39931.104374999995</v>
      </c>
      <c r="AU108" s="42">
        <f t="shared" si="294"/>
        <v>40929.381984374995</v>
      </c>
      <c r="AV108" s="42">
        <f t="shared" si="294"/>
        <v>41952.616533984365</v>
      </c>
      <c r="AW108" s="42">
        <f t="shared" si="294"/>
        <v>43001.431947333971</v>
      </c>
      <c r="AX108" s="42">
        <f t="shared" si="294"/>
        <v>44076.467746017319</v>
      </c>
      <c r="AY108" s="42">
        <f t="shared" si="294"/>
        <v>45178.379439667748</v>
      </c>
      <c r="AZ108" s="42">
        <f t="shared" si="294"/>
        <v>46307.838925659438</v>
      </c>
      <c r="BA108" s="42">
        <f t="shared" si="294"/>
        <v>47465.534898800921</v>
      </c>
    </row>
    <row r="109" spans="1:53" ht="17.25" customHeight="1" x14ac:dyDescent="0.25">
      <c r="A109" s="46"/>
      <c r="B109" s="3">
        <f>'HUD Income'!$D$25</f>
        <v>46350</v>
      </c>
      <c r="C109" s="1">
        <v>0.5</v>
      </c>
      <c r="D109" s="3">
        <f>'HUD Income'!$N$25</f>
        <v>1158.75</v>
      </c>
      <c r="E109" s="3">
        <f t="shared" si="264"/>
        <v>1158.75</v>
      </c>
      <c r="F109" s="3">
        <f>Rents!$E$36</f>
        <v>808</v>
      </c>
      <c r="G109" s="3">
        <f t="shared" si="265"/>
        <v>-350.75</v>
      </c>
      <c r="H109" s="17" t="str">
        <f t="shared" si="266"/>
        <v>N/A</v>
      </c>
      <c r="I109" s="11"/>
      <c r="J109" s="42">
        <f t="shared" si="295"/>
        <v>888.80000000000007</v>
      </c>
      <c r="K109" s="42">
        <f t="shared" si="296"/>
        <v>977.68000000000018</v>
      </c>
      <c r="L109" s="42">
        <f t="shared" si="267"/>
        <v>1075.4480000000003</v>
      </c>
      <c r="M109" s="42">
        <f t="shared" si="268"/>
        <v>1182.9928000000004</v>
      </c>
      <c r="N109" s="42">
        <f t="shared" si="269"/>
        <v>1301.2920800000006</v>
      </c>
      <c r="O109" s="42">
        <f t="shared" si="270"/>
        <v>1431.4212880000009</v>
      </c>
      <c r="P109" s="42">
        <f t="shared" si="271"/>
        <v>1574.5634168000011</v>
      </c>
      <c r="Q109" s="42">
        <f t="shared" si="272"/>
        <v>1732.0197584800012</v>
      </c>
      <c r="R109" s="42">
        <f t="shared" si="273"/>
        <v>1905.2217343280015</v>
      </c>
      <c r="S109" s="42">
        <f t="shared" si="274"/>
        <v>2095.7439077608019</v>
      </c>
      <c r="T109" s="42"/>
      <c r="U109" s="42">
        <f t="shared" si="275"/>
        <v>1187.7187499999998</v>
      </c>
      <c r="V109" s="42">
        <f t="shared" si="276"/>
        <v>1217.4117187499996</v>
      </c>
      <c r="W109" s="42">
        <f t="shared" si="277"/>
        <v>1247.8470117187494</v>
      </c>
      <c r="X109" s="42">
        <f t="shared" si="278"/>
        <v>1279.0431870117181</v>
      </c>
      <c r="Y109" s="42">
        <f t="shared" si="279"/>
        <v>1311.0192666870109</v>
      </c>
      <c r="Z109" s="42">
        <f t="shared" si="280"/>
        <v>1343.7947483541861</v>
      </c>
      <c r="AA109" s="42">
        <f t="shared" si="281"/>
        <v>1377.3896170630405</v>
      </c>
      <c r="AB109" s="42">
        <f t="shared" si="282"/>
        <v>1411.8243574896167</v>
      </c>
      <c r="AC109" s="42">
        <f t="shared" si="283"/>
        <v>1447.1199664268568</v>
      </c>
      <c r="AD109" s="42">
        <f t="shared" si="284"/>
        <v>1483.2979655875279</v>
      </c>
      <c r="AE109" s="42"/>
      <c r="AF109" s="42"/>
      <c r="AG109" s="42">
        <f t="shared" si="297"/>
        <v>-298.9187499999997</v>
      </c>
      <c r="AH109" s="42">
        <f t="shared" si="285"/>
        <v>-239.73171874999946</v>
      </c>
      <c r="AI109" s="42">
        <f t="shared" si="286"/>
        <v>-172.39901171874908</v>
      </c>
      <c r="AJ109" s="42">
        <f t="shared" si="287"/>
        <v>-96.050387011717703</v>
      </c>
      <c r="AK109" s="42">
        <f t="shared" si="288"/>
        <v>-9.7271866870103167</v>
      </c>
      <c r="AL109" s="42">
        <f t="shared" si="289"/>
        <v>87.626539645814773</v>
      </c>
      <c r="AM109" s="42">
        <f t="shared" si="290"/>
        <v>197.17379973696052</v>
      </c>
      <c r="AN109" s="42">
        <f t="shared" si="291"/>
        <v>320.19540099038454</v>
      </c>
      <c r="AO109" s="42">
        <f t="shared" si="292"/>
        <v>458.10176790114474</v>
      </c>
      <c r="AP109" s="42">
        <f t="shared" si="293"/>
        <v>612.44594217327403</v>
      </c>
      <c r="AQ109" s="42"/>
      <c r="AR109" s="42">
        <f>B109*$AR$3</f>
        <v>47508.749999999993</v>
      </c>
      <c r="AS109" s="42">
        <f t="shared" si="294"/>
        <v>48696.468749999985</v>
      </c>
      <c r="AT109" s="42">
        <f t="shared" si="294"/>
        <v>49913.88046874998</v>
      </c>
      <c r="AU109" s="42">
        <f t="shared" si="294"/>
        <v>51161.727480468726</v>
      </c>
      <c r="AV109" s="42">
        <f t="shared" si="294"/>
        <v>52440.770667480443</v>
      </c>
      <c r="AW109" s="42">
        <f t="shared" si="294"/>
        <v>53751.789934167449</v>
      </c>
      <c r="AX109" s="42">
        <f t="shared" si="294"/>
        <v>55095.584682521629</v>
      </c>
      <c r="AY109" s="42">
        <f t="shared" si="294"/>
        <v>56472.974299584661</v>
      </c>
      <c r="AZ109" s="42">
        <f t="shared" si="294"/>
        <v>57884.798657074272</v>
      </c>
      <c r="BA109" s="42">
        <f t="shared" si="294"/>
        <v>59331.918623501122</v>
      </c>
    </row>
    <row r="110" spans="1:53" ht="17.25" customHeight="1" x14ac:dyDescent="0.25">
      <c r="A110" s="46"/>
      <c r="B110" s="3">
        <f>'HUD Income'!$D$29</f>
        <v>55620</v>
      </c>
      <c r="C110" s="1">
        <v>0.6</v>
      </c>
      <c r="D110" s="3">
        <f>'HUD Income'!$N$29</f>
        <v>1390.5</v>
      </c>
      <c r="E110" s="3">
        <f t="shared" si="264"/>
        <v>1390.5</v>
      </c>
      <c r="F110" s="3">
        <f>Rents!$E$36</f>
        <v>808</v>
      </c>
      <c r="G110" s="3">
        <f t="shared" si="265"/>
        <v>-582.5</v>
      </c>
      <c r="H110" s="17" t="str">
        <f t="shared" si="266"/>
        <v>N/A</v>
      </c>
      <c r="I110" s="11"/>
      <c r="J110" s="42">
        <f t="shared" si="295"/>
        <v>888.80000000000007</v>
      </c>
      <c r="K110" s="42">
        <f t="shared" si="296"/>
        <v>977.68000000000018</v>
      </c>
      <c r="L110" s="42">
        <f t="shared" si="267"/>
        <v>1075.4480000000003</v>
      </c>
      <c r="M110" s="42">
        <f t="shared" si="268"/>
        <v>1182.9928000000004</v>
      </c>
      <c r="N110" s="42">
        <f t="shared" si="269"/>
        <v>1301.2920800000006</v>
      </c>
      <c r="O110" s="42">
        <f t="shared" si="270"/>
        <v>1431.4212880000009</v>
      </c>
      <c r="P110" s="42">
        <f t="shared" si="271"/>
        <v>1574.5634168000011</v>
      </c>
      <c r="Q110" s="42">
        <f t="shared" si="272"/>
        <v>1732.0197584800012</v>
      </c>
      <c r="R110" s="42">
        <f t="shared" si="273"/>
        <v>1905.2217343280015</v>
      </c>
      <c r="S110" s="42">
        <f t="shared" si="274"/>
        <v>2095.7439077608019</v>
      </c>
      <c r="T110" s="42"/>
      <c r="U110" s="42">
        <f t="shared" si="275"/>
        <v>1425.2624999999998</v>
      </c>
      <c r="V110" s="42">
        <f t="shared" si="276"/>
        <v>1460.8940624999996</v>
      </c>
      <c r="W110" s="42">
        <f t="shared" si="277"/>
        <v>1497.4164140624996</v>
      </c>
      <c r="X110" s="42">
        <f t="shared" si="278"/>
        <v>1534.8518244140621</v>
      </c>
      <c r="Y110" s="42">
        <f t="shared" si="279"/>
        <v>1573.2231200244132</v>
      </c>
      <c r="Z110" s="42">
        <f t="shared" si="280"/>
        <v>1612.5536980250236</v>
      </c>
      <c r="AA110" s="42">
        <f t="shared" si="281"/>
        <v>1652.8675404756489</v>
      </c>
      <c r="AB110" s="42">
        <f t="shared" si="282"/>
        <v>1694.1892289875398</v>
      </c>
      <c r="AC110" s="42">
        <f t="shared" si="283"/>
        <v>1736.5439597122283</v>
      </c>
      <c r="AD110" s="42">
        <f t="shared" si="284"/>
        <v>1779.9575587050338</v>
      </c>
      <c r="AE110" s="42"/>
      <c r="AF110" s="42"/>
      <c r="AG110" s="42">
        <f t="shared" si="297"/>
        <v>-536.46249999999975</v>
      </c>
      <c r="AH110" s="42">
        <f t="shared" si="285"/>
        <v>-483.21406249999939</v>
      </c>
      <c r="AI110" s="42">
        <f t="shared" si="286"/>
        <v>-421.96841406249928</v>
      </c>
      <c r="AJ110" s="42">
        <f t="shared" si="287"/>
        <v>-351.85902441406165</v>
      </c>
      <c r="AK110" s="42">
        <f t="shared" si="288"/>
        <v>-271.9310400244126</v>
      </c>
      <c r="AL110" s="42">
        <f t="shared" si="289"/>
        <v>-181.13241002502264</v>
      </c>
      <c r="AM110" s="42">
        <f t="shared" si="290"/>
        <v>-78.304123675647816</v>
      </c>
      <c r="AN110" s="42">
        <f t="shared" si="291"/>
        <v>37.830529492461437</v>
      </c>
      <c r="AO110" s="42">
        <f t="shared" si="292"/>
        <v>168.67777461577316</v>
      </c>
      <c r="AP110" s="42">
        <f t="shared" si="293"/>
        <v>315.78634905576814</v>
      </c>
      <c r="AQ110" s="42"/>
      <c r="AR110" s="42">
        <f>B110*$AR$3</f>
        <v>57010.499999999993</v>
      </c>
      <c r="AS110" s="42">
        <f t="shared" si="294"/>
        <v>58435.76249999999</v>
      </c>
      <c r="AT110" s="42">
        <f t="shared" si="294"/>
        <v>59896.656562499986</v>
      </c>
      <c r="AU110" s="42">
        <f t="shared" si="294"/>
        <v>61394.072976562478</v>
      </c>
      <c r="AV110" s="42">
        <f t="shared" si="294"/>
        <v>62928.924800976536</v>
      </c>
      <c r="AW110" s="42">
        <f t="shared" si="294"/>
        <v>64502.147921000942</v>
      </c>
      <c r="AX110" s="42">
        <f t="shared" si="294"/>
        <v>66114.70161902596</v>
      </c>
      <c r="AY110" s="42">
        <f t="shared" si="294"/>
        <v>67767.569159501596</v>
      </c>
      <c r="AZ110" s="42">
        <f t="shared" si="294"/>
        <v>69461.758388489136</v>
      </c>
      <c r="BA110" s="42">
        <f t="shared" si="294"/>
        <v>71198.302348201352</v>
      </c>
    </row>
    <row r="111" spans="1:53" ht="17.25" customHeight="1" x14ac:dyDescent="0.25">
      <c r="A111" s="46"/>
      <c r="B111" s="3"/>
      <c r="C111" s="1"/>
      <c r="D111" s="3"/>
      <c r="E111" s="3"/>
      <c r="F111" s="3"/>
      <c r="G111" s="3"/>
      <c r="H111" s="17"/>
      <c r="I111" s="11"/>
    </row>
    <row r="112" spans="1:53" ht="17.25" customHeight="1" x14ac:dyDescent="0.25">
      <c r="A112" s="46"/>
      <c r="B112" s="3"/>
      <c r="C112" s="1"/>
      <c r="D112" s="3"/>
      <c r="E112" s="3"/>
      <c r="F112" s="3"/>
      <c r="G112" s="3"/>
      <c r="H112" s="17"/>
      <c r="I112" s="11"/>
    </row>
    <row r="113" spans="1:53" ht="17.25" customHeight="1" x14ac:dyDescent="0.25">
      <c r="A113" s="46"/>
      <c r="B113" s="3"/>
      <c r="C113" s="1"/>
      <c r="D113" s="3"/>
      <c r="E113" s="3"/>
      <c r="F113" s="3"/>
      <c r="G113" s="3"/>
      <c r="H113" s="17"/>
    </row>
    <row r="114" spans="1:53" ht="17.25" customHeight="1" x14ac:dyDescent="0.25">
      <c r="B114" s="19" t="s">
        <v>66</v>
      </c>
    </row>
    <row r="115" spans="1:53" s="19" customFormat="1" ht="17.25" customHeight="1" x14ac:dyDescent="0.25">
      <c r="B115" s="20" t="s">
        <v>0</v>
      </c>
      <c r="C115" s="20" t="s">
        <v>1</v>
      </c>
      <c r="D115" s="20" t="s">
        <v>3</v>
      </c>
      <c r="E115" s="20" t="s">
        <v>39</v>
      </c>
      <c r="F115" s="20" t="s">
        <v>2</v>
      </c>
      <c r="G115" s="20" t="s">
        <v>58</v>
      </c>
      <c r="H115" s="21" t="s">
        <v>38</v>
      </c>
      <c r="J115" s="30" t="s">
        <v>114</v>
      </c>
      <c r="K115" s="30" t="s">
        <v>104</v>
      </c>
      <c r="L115" s="30" t="s">
        <v>105</v>
      </c>
      <c r="M115" s="30" t="s">
        <v>106</v>
      </c>
      <c r="N115" s="30" t="s">
        <v>107</v>
      </c>
      <c r="O115" s="30" t="s">
        <v>108</v>
      </c>
      <c r="P115" s="30" t="s">
        <v>109</v>
      </c>
      <c r="Q115" s="30" t="s">
        <v>110</v>
      </c>
      <c r="R115" s="30" t="s">
        <v>111</v>
      </c>
      <c r="S115" s="30" t="s">
        <v>112</v>
      </c>
      <c r="U115" s="30" t="s">
        <v>114</v>
      </c>
      <c r="V115" s="30" t="s">
        <v>104</v>
      </c>
      <c r="W115" s="30" t="s">
        <v>105</v>
      </c>
      <c r="X115" s="30" t="s">
        <v>106</v>
      </c>
      <c r="Y115" s="30" t="s">
        <v>107</v>
      </c>
      <c r="Z115" s="30" t="s">
        <v>108</v>
      </c>
      <c r="AA115" s="30" t="s">
        <v>109</v>
      </c>
      <c r="AB115" s="30" t="s">
        <v>110</v>
      </c>
      <c r="AC115" s="30" t="s">
        <v>111</v>
      </c>
      <c r="AD115" s="30" t="s">
        <v>112</v>
      </c>
      <c r="AG115" s="30" t="s">
        <v>114</v>
      </c>
      <c r="AH115" s="30" t="s">
        <v>104</v>
      </c>
      <c r="AI115" s="30" t="s">
        <v>105</v>
      </c>
      <c r="AJ115" s="30" t="s">
        <v>106</v>
      </c>
      <c r="AK115" s="30" t="s">
        <v>107</v>
      </c>
      <c r="AL115" s="30" t="s">
        <v>108</v>
      </c>
      <c r="AM115" s="30" t="s">
        <v>109</v>
      </c>
      <c r="AN115" s="30" t="s">
        <v>110</v>
      </c>
      <c r="AO115" s="30" t="s">
        <v>111</v>
      </c>
      <c r="AP115" s="30" t="s">
        <v>112</v>
      </c>
      <c r="AR115" s="30" t="s">
        <v>114</v>
      </c>
      <c r="AS115" s="30" t="s">
        <v>104</v>
      </c>
      <c r="AT115" s="30" t="s">
        <v>105</v>
      </c>
      <c r="AU115" s="30" t="s">
        <v>106</v>
      </c>
      <c r="AV115" s="30" t="s">
        <v>107</v>
      </c>
      <c r="AW115" s="30" t="s">
        <v>108</v>
      </c>
      <c r="AX115" s="30" t="s">
        <v>109</v>
      </c>
      <c r="AY115" s="30" t="s">
        <v>110</v>
      </c>
      <c r="AZ115" s="30" t="s">
        <v>111</v>
      </c>
      <c r="BA115" s="30" t="s">
        <v>112</v>
      </c>
    </row>
    <row r="116" spans="1:53" ht="17.25" customHeight="1" x14ac:dyDescent="0.25">
      <c r="A116" s="46" t="s">
        <v>36</v>
      </c>
      <c r="B116" s="3">
        <f>'HUD Income'!$E$13</f>
        <v>20600</v>
      </c>
      <c r="C116" s="1">
        <v>0.2</v>
      </c>
      <c r="D116" s="3">
        <f>'HUD Income'!$O$17</f>
        <v>772.5</v>
      </c>
      <c r="E116" s="3">
        <f t="shared" ref="E116:E120" si="298">B116*0.3/12</f>
        <v>515</v>
      </c>
      <c r="F116" s="3">
        <f>Rents!$E$39</f>
        <v>413</v>
      </c>
      <c r="G116" s="3">
        <f t="shared" ref="G116:G120" si="299">F116-E116</f>
        <v>-102</v>
      </c>
      <c r="H116" s="17" t="str">
        <f t="shared" ref="H116:H120" si="300">IF(G116&gt;0,G116,"N/A")</f>
        <v>N/A</v>
      </c>
      <c r="J116" s="42">
        <f>$F116*1.1</f>
        <v>454.3</v>
      </c>
      <c r="K116" s="42">
        <f>J116*1.1</f>
        <v>499.73000000000008</v>
      </c>
      <c r="L116" s="42">
        <f t="shared" ref="L116:L120" si="301">K116*1.1</f>
        <v>549.70300000000009</v>
      </c>
      <c r="M116" s="42">
        <f t="shared" ref="M116:M120" si="302">L116*1.1</f>
        <v>604.67330000000015</v>
      </c>
      <c r="N116" s="42">
        <f t="shared" ref="N116:N120" si="303">M116*1.1</f>
        <v>665.14063000000021</v>
      </c>
      <c r="O116" s="42">
        <f t="shared" ref="O116:O120" si="304">N116*1.1</f>
        <v>731.65469300000029</v>
      </c>
      <c r="P116" s="42">
        <f t="shared" ref="P116:P120" si="305">O116*1.1</f>
        <v>804.82016230000033</v>
      </c>
      <c r="Q116" s="42">
        <f t="shared" ref="Q116:Q120" si="306">P116*1.1</f>
        <v>885.30217853000045</v>
      </c>
      <c r="R116" s="42">
        <f t="shared" ref="R116:R120" si="307">Q116*1.1</f>
        <v>973.83239638300051</v>
      </c>
      <c r="S116" s="42">
        <f t="shared" ref="S116:S120" si="308">R116*1.1</f>
        <v>1071.2156360213007</v>
      </c>
      <c r="T116" s="42"/>
      <c r="U116" s="42">
        <f t="shared" ref="U116:U120" si="309">(AR116*$U$4)/12</f>
        <v>527.87499999999989</v>
      </c>
      <c r="V116" s="42">
        <f t="shared" ref="V116:V120" si="310">(AS116*$U$4)/12</f>
        <v>541.07187499999975</v>
      </c>
      <c r="W116" s="42">
        <f t="shared" ref="W116:W120" si="311">(AT116*$U$4)/12</f>
        <v>554.5986718749997</v>
      </c>
      <c r="X116" s="42">
        <f t="shared" ref="X116:X120" si="312">(AU116*$U$4)/12</f>
        <v>568.46363867187472</v>
      </c>
      <c r="Y116" s="42">
        <f t="shared" ref="Y116:Y120" si="313">(AV116*$U$4)/12</f>
        <v>582.67522963867157</v>
      </c>
      <c r="Z116" s="42">
        <f t="shared" ref="Z116:Z120" si="314">(AW116*$U$4)/12</f>
        <v>597.24211037963835</v>
      </c>
      <c r="AA116" s="42">
        <f t="shared" ref="AA116:AA120" si="315">(AX116*$U$4)/12</f>
        <v>612.1731631391292</v>
      </c>
      <c r="AB116" s="42">
        <f t="shared" ref="AB116:AB120" si="316">(AY116*$U$4)/12</f>
        <v>627.47749221760739</v>
      </c>
      <c r="AC116" s="42">
        <f t="shared" ref="AC116:AC120" si="317">(AZ116*$U$4)/12</f>
        <v>643.16442952304749</v>
      </c>
      <c r="AD116" s="42">
        <f t="shared" ref="AD116:AD120" si="318">(BA116*$U$4)/12</f>
        <v>659.2435402611236</v>
      </c>
      <c r="AE116" s="42"/>
      <c r="AF116" s="42"/>
      <c r="AG116" s="42">
        <f>J116-U116</f>
        <v>-73.574999999999875</v>
      </c>
      <c r="AH116" s="42">
        <f t="shared" ref="AH116:AH120" si="319">K116-V116</f>
        <v>-41.341874999999675</v>
      </c>
      <c r="AI116" s="42">
        <f t="shared" ref="AI116:AI120" si="320">L116-W116</f>
        <v>-4.8956718749996071</v>
      </c>
      <c r="AJ116" s="42">
        <f t="shared" ref="AJ116:AJ120" si="321">M116-X116</f>
        <v>36.209661328125435</v>
      </c>
      <c r="AK116" s="42">
        <f t="shared" ref="AK116:AK120" si="322">N116-Y116</f>
        <v>82.465400361328648</v>
      </c>
      <c r="AL116" s="42">
        <f t="shared" ref="AL116:AL120" si="323">O116-Z116</f>
        <v>134.41258262036195</v>
      </c>
      <c r="AM116" s="42">
        <f t="shared" ref="AM116:AM120" si="324">P116-AA116</f>
        <v>192.64699916087113</v>
      </c>
      <c r="AN116" s="42">
        <f t="shared" ref="AN116:AN120" si="325">Q116-AB116</f>
        <v>257.82468631239306</v>
      </c>
      <c r="AO116" s="42">
        <f t="shared" ref="AO116:AO120" si="326">R116-AC116</f>
        <v>330.66796685995303</v>
      </c>
      <c r="AP116" s="42">
        <f t="shared" ref="AP116:AP120" si="327">S116-AD116</f>
        <v>411.97209576017713</v>
      </c>
      <c r="AQ116" s="42"/>
      <c r="AR116" s="42">
        <f>B116*$AR$3</f>
        <v>21114.999999999996</v>
      </c>
      <c r="AS116" s="42">
        <f t="shared" ref="AS116:BA120" si="328">AR116*$AR$3</f>
        <v>21642.874999999993</v>
      </c>
      <c r="AT116" s="42">
        <f t="shared" si="328"/>
        <v>22183.946874999991</v>
      </c>
      <c r="AU116" s="42">
        <f t="shared" si="328"/>
        <v>22738.54554687499</v>
      </c>
      <c r="AV116" s="42">
        <f t="shared" si="328"/>
        <v>23307.009185546864</v>
      </c>
      <c r="AW116" s="42">
        <f t="shared" si="328"/>
        <v>23889.684415185533</v>
      </c>
      <c r="AX116" s="42">
        <f t="shared" si="328"/>
        <v>24486.92652556517</v>
      </c>
      <c r="AY116" s="42">
        <f t="shared" si="328"/>
        <v>25099.099688704297</v>
      </c>
      <c r="AZ116" s="42">
        <f t="shared" si="328"/>
        <v>25726.5771809219</v>
      </c>
      <c r="BA116" s="42">
        <f t="shared" si="328"/>
        <v>26369.741610444944</v>
      </c>
    </row>
    <row r="117" spans="1:53" ht="17.25" customHeight="1" x14ac:dyDescent="0.25">
      <c r="A117" s="46"/>
      <c r="B117" s="3">
        <f>'HUD Income'!$E$17</f>
        <v>30900</v>
      </c>
      <c r="C117" s="1">
        <v>0.3</v>
      </c>
      <c r="D117" s="3">
        <f>'HUD Income'!$O$17</f>
        <v>772.5</v>
      </c>
      <c r="E117" s="3">
        <f t="shared" si="298"/>
        <v>772.5</v>
      </c>
      <c r="F117" s="3">
        <f>Rents!$E$39</f>
        <v>413</v>
      </c>
      <c r="G117" s="3">
        <f t="shared" si="299"/>
        <v>-359.5</v>
      </c>
      <c r="H117" s="17" t="str">
        <f t="shared" si="300"/>
        <v>N/A</v>
      </c>
      <c r="J117" s="42">
        <f t="shared" ref="J117:J120" si="329">$F117*1.1</f>
        <v>454.3</v>
      </c>
      <c r="K117" s="42">
        <f t="shared" ref="K117:K120" si="330">J117*1.1</f>
        <v>499.73000000000008</v>
      </c>
      <c r="L117" s="42">
        <f t="shared" si="301"/>
        <v>549.70300000000009</v>
      </c>
      <c r="M117" s="42">
        <f t="shared" si="302"/>
        <v>604.67330000000015</v>
      </c>
      <c r="N117" s="42">
        <f t="shared" si="303"/>
        <v>665.14063000000021</v>
      </c>
      <c r="O117" s="42">
        <f t="shared" si="304"/>
        <v>731.65469300000029</v>
      </c>
      <c r="P117" s="42">
        <f t="shared" si="305"/>
        <v>804.82016230000033</v>
      </c>
      <c r="Q117" s="42">
        <f t="shared" si="306"/>
        <v>885.30217853000045</v>
      </c>
      <c r="R117" s="42">
        <f t="shared" si="307"/>
        <v>973.83239638300051</v>
      </c>
      <c r="S117" s="42">
        <f t="shared" si="308"/>
        <v>1071.2156360213007</v>
      </c>
      <c r="T117" s="42"/>
      <c r="U117" s="42">
        <f t="shared" si="309"/>
        <v>791.81249999999989</v>
      </c>
      <c r="V117" s="42">
        <f t="shared" si="310"/>
        <v>811.6078124999998</v>
      </c>
      <c r="W117" s="42">
        <f t="shared" si="311"/>
        <v>831.89800781249971</v>
      </c>
      <c r="X117" s="42">
        <f t="shared" si="312"/>
        <v>852.69545800781214</v>
      </c>
      <c r="Y117" s="42">
        <f t="shared" si="313"/>
        <v>874.01284445800729</v>
      </c>
      <c r="Z117" s="42">
        <f t="shared" si="314"/>
        <v>895.86316556945746</v>
      </c>
      <c r="AA117" s="42">
        <f t="shared" si="315"/>
        <v>918.2597447086938</v>
      </c>
      <c r="AB117" s="42">
        <f t="shared" si="316"/>
        <v>941.21623832641114</v>
      </c>
      <c r="AC117" s="42">
        <f t="shared" si="317"/>
        <v>964.74664428457118</v>
      </c>
      <c r="AD117" s="42">
        <f t="shared" si="318"/>
        <v>988.8653103916854</v>
      </c>
      <c r="AE117" s="42"/>
      <c r="AF117" s="42"/>
      <c r="AG117" s="42">
        <f t="shared" ref="AG117:AG120" si="331">J117-U117</f>
        <v>-337.51249999999987</v>
      </c>
      <c r="AH117" s="42">
        <f t="shared" si="319"/>
        <v>-311.87781249999972</v>
      </c>
      <c r="AI117" s="42">
        <f t="shared" si="320"/>
        <v>-282.19500781249963</v>
      </c>
      <c r="AJ117" s="42">
        <f t="shared" si="321"/>
        <v>-248.02215800781198</v>
      </c>
      <c r="AK117" s="42">
        <f t="shared" si="322"/>
        <v>-208.87221445800708</v>
      </c>
      <c r="AL117" s="42">
        <f t="shared" si="323"/>
        <v>-164.20847256945717</v>
      </c>
      <c r="AM117" s="42">
        <f t="shared" si="324"/>
        <v>-113.43958240869347</v>
      </c>
      <c r="AN117" s="42">
        <f t="shared" si="325"/>
        <v>-55.914059796410697</v>
      </c>
      <c r="AO117" s="42">
        <f t="shared" si="326"/>
        <v>9.0857520984293387</v>
      </c>
      <c r="AP117" s="42">
        <f t="shared" si="327"/>
        <v>82.350325629615327</v>
      </c>
      <c r="AQ117" s="42"/>
      <c r="AR117" s="42">
        <f>B117*$AR$3</f>
        <v>31672.499999999996</v>
      </c>
      <c r="AS117" s="42">
        <f t="shared" si="328"/>
        <v>32464.312499999993</v>
      </c>
      <c r="AT117" s="42">
        <f t="shared" si="328"/>
        <v>33275.920312499991</v>
      </c>
      <c r="AU117" s="42">
        <f t="shared" si="328"/>
        <v>34107.818320312486</v>
      </c>
      <c r="AV117" s="42">
        <f t="shared" si="328"/>
        <v>34960.513778320295</v>
      </c>
      <c r="AW117" s="42">
        <f t="shared" si="328"/>
        <v>35834.526622778299</v>
      </c>
      <c r="AX117" s="42">
        <f t="shared" si="328"/>
        <v>36730.389788347755</v>
      </c>
      <c r="AY117" s="42">
        <f t="shared" si="328"/>
        <v>37648.649533056443</v>
      </c>
      <c r="AZ117" s="42">
        <f t="shared" si="328"/>
        <v>38589.865771382851</v>
      </c>
      <c r="BA117" s="42">
        <f t="shared" si="328"/>
        <v>39554.61241566742</v>
      </c>
    </row>
    <row r="118" spans="1:53" ht="17.25" customHeight="1" x14ac:dyDescent="0.25">
      <c r="A118" s="46"/>
      <c r="B118" s="3">
        <f>'HUD Income'!$E$21</f>
        <v>41200</v>
      </c>
      <c r="C118" s="1">
        <v>0.4</v>
      </c>
      <c r="D118" s="3">
        <f>'HUD Income'!$O$21</f>
        <v>1030</v>
      </c>
      <c r="E118" s="3">
        <f t="shared" si="298"/>
        <v>1030</v>
      </c>
      <c r="F118" s="3">
        <f>Rents!$E$36</f>
        <v>808</v>
      </c>
      <c r="G118" s="3">
        <f t="shared" si="299"/>
        <v>-222</v>
      </c>
      <c r="H118" s="17" t="str">
        <f t="shared" si="300"/>
        <v>N/A</v>
      </c>
      <c r="J118" s="42">
        <f t="shared" si="329"/>
        <v>888.80000000000007</v>
      </c>
      <c r="K118" s="42">
        <f t="shared" si="330"/>
        <v>977.68000000000018</v>
      </c>
      <c r="L118" s="42">
        <f t="shared" si="301"/>
        <v>1075.4480000000003</v>
      </c>
      <c r="M118" s="42">
        <f t="shared" si="302"/>
        <v>1182.9928000000004</v>
      </c>
      <c r="N118" s="42">
        <f t="shared" si="303"/>
        <v>1301.2920800000006</v>
      </c>
      <c r="O118" s="42">
        <f t="shared" si="304"/>
        <v>1431.4212880000009</v>
      </c>
      <c r="P118" s="42">
        <f t="shared" si="305"/>
        <v>1574.5634168000011</v>
      </c>
      <c r="Q118" s="42">
        <f t="shared" si="306"/>
        <v>1732.0197584800012</v>
      </c>
      <c r="R118" s="42">
        <f t="shared" si="307"/>
        <v>1905.2217343280015</v>
      </c>
      <c r="S118" s="42">
        <f t="shared" si="308"/>
        <v>2095.7439077608019</v>
      </c>
      <c r="T118" s="42"/>
      <c r="U118" s="42">
        <f t="shared" si="309"/>
        <v>1055.7499999999998</v>
      </c>
      <c r="V118" s="42">
        <f t="shared" si="310"/>
        <v>1082.1437499999995</v>
      </c>
      <c r="W118" s="42">
        <f t="shared" si="311"/>
        <v>1109.1973437499994</v>
      </c>
      <c r="X118" s="42">
        <f t="shared" si="312"/>
        <v>1136.9272773437494</v>
      </c>
      <c r="Y118" s="42">
        <f t="shared" si="313"/>
        <v>1165.3504592773431</v>
      </c>
      <c r="Z118" s="42">
        <f t="shared" si="314"/>
        <v>1194.4842207592767</v>
      </c>
      <c r="AA118" s="42">
        <f t="shared" si="315"/>
        <v>1224.3463262782584</v>
      </c>
      <c r="AB118" s="42">
        <f t="shared" si="316"/>
        <v>1254.9549844352148</v>
      </c>
      <c r="AC118" s="42">
        <f t="shared" si="317"/>
        <v>1286.328859046095</v>
      </c>
      <c r="AD118" s="42">
        <f t="shared" si="318"/>
        <v>1318.4870805222472</v>
      </c>
      <c r="AE118" s="42"/>
      <c r="AF118" s="42"/>
      <c r="AG118" s="42">
        <f t="shared" si="331"/>
        <v>-166.9499999999997</v>
      </c>
      <c r="AH118" s="42">
        <f t="shared" si="319"/>
        <v>-104.46374999999932</v>
      </c>
      <c r="AI118" s="42">
        <f t="shared" si="320"/>
        <v>-33.74934374999907</v>
      </c>
      <c r="AJ118" s="42">
        <f t="shared" si="321"/>
        <v>46.065522656251005</v>
      </c>
      <c r="AK118" s="42">
        <f t="shared" si="322"/>
        <v>135.94162072265749</v>
      </c>
      <c r="AL118" s="42">
        <f t="shared" si="323"/>
        <v>236.93706724072422</v>
      </c>
      <c r="AM118" s="42">
        <f t="shared" si="324"/>
        <v>350.21709052174265</v>
      </c>
      <c r="AN118" s="42">
        <f t="shared" si="325"/>
        <v>477.06477404478642</v>
      </c>
      <c r="AO118" s="42">
        <f t="shared" si="326"/>
        <v>618.89287528190653</v>
      </c>
      <c r="AP118" s="42">
        <f t="shared" si="327"/>
        <v>777.25682723855471</v>
      </c>
      <c r="AQ118" s="42"/>
      <c r="AR118" s="42">
        <f>B118*$AR$3</f>
        <v>42229.999999999993</v>
      </c>
      <c r="AS118" s="42">
        <f t="shared" si="328"/>
        <v>43285.749999999985</v>
      </c>
      <c r="AT118" s="42">
        <f t="shared" si="328"/>
        <v>44367.893749999981</v>
      </c>
      <c r="AU118" s="42">
        <f t="shared" si="328"/>
        <v>45477.091093749979</v>
      </c>
      <c r="AV118" s="42">
        <f t="shared" si="328"/>
        <v>46614.018371093727</v>
      </c>
      <c r="AW118" s="42">
        <f t="shared" si="328"/>
        <v>47779.368830371066</v>
      </c>
      <c r="AX118" s="42">
        <f t="shared" si="328"/>
        <v>48973.85305113034</v>
      </c>
      <c r="AY118" s="42">
        <f t="shared" si="328"/>
        <v>50198.199377408593</v>
      </c>
      <c r="AZ118" s="42">
        <f t="shared" si="328"/>
        <v>51453.154361843801</v>
      </c>
      <c r="BA118" s="42">
        <f t="shared" si="328"/>
        <v>52739.483220889888</v>
      </c>
    </row>
    <row r="119" spans="1:53" ht="17.25" customHeight="1" x14ac:dyDescent="0.25">
      <c r="A119" s="46"/>
      <c r="B119" s="3">
        <f>'HUD Income'!$E$25</f>
        <v>51500</v>
      </c>
      <c r="C119" s="1">
        <v>0.5</v>
      </c>
      <c r="D119" s="3">
        <f>'HUD Income'!$O$25</f>
        <v>1287.5</v>
      </c>
      <c r="E119" s="3">
        <f t="shared" si="298"/>
        <v>1287.5</v>
      </c>
      <c r="F119" s="3">
        <f>Rents!$E$36</f>
        <v>808</v>
      </c>
      <c r="G119" s="3">
        <f t="shared" si="299"/>
        <v>-479.5</v>
      </c>
      <c r="H119" s="17" t="str">
        <f t="shared" si="300"/>
        <v>N/A</v>
      </c>
      <c r="J119" s="42">
        <f t="shared" si="329"/>
        <v>888.80000000000007</v>
      </c>
      <c r="K119" s="42">
        <f t="shared" si="330"/>
        <v>977.68000000000018</v>
      </c>
      <c r="L119" s="42">
        <f t="shared" si="301"/>
        <v>1075.4480000000003</v>
      </c>
      <c r="M119" s="42">
        <f t="shared" si="302"/>
        <v>1182.9928000000004</v>
      </c>
      <c r="N119" s="42">
        <f t="shared" si="303"/>
        <v>1301.2920800000006</v>
      </c>
      <c r="O119" s="42">
        <f t="shared" si="304"/>
        <v>1431.4212880000009</v>
      </c>
      <c r="P119" s="42">
        <f t="shared" si="305"/>
        <v>1574.5634168000011</v>
      </c>
      <c r="Q119" s="42">
        <f t="shared" si="306"/>
        <v>1732.0197584800012</v>
      </c>
      <c r="R119" s="42">
        <f t="shared" si="307"/>
        <v>1905.2217343280015</v>
      </c>
      <c r="S119" s="42">
        <f t="shared" si="308"/>
        <v>2095.7439077608019</v>
      </c>
      <c r="T119" s="42"/>
      <c r="U119" s="42">
        <f t="shared" si="309"/>
        <v>1319.6874999999998</v>
      </c>
      <c r="V119" s="42">
        <f t="shared" si="310"/>
        <v>1352.6796874999995</v>
      </c>
      <c r="W119" s="42">
        <f t="shared" si="311"/>
        <v>1386.4966796874994</v>
      </c>
      <c r="X119" s="42">
        <f t="shared" si="312"/>
        <v>1421.1590966796866</v>
      </c>
      <c r="Y119" s="42">
        <f t="shared" si="313"/>
        <v>1456.6880740966787</v>
      </c>
      <c r="Z119" s="42">
        <f t="shared" si="314"/>
        <v>1493.1052759490956</v>
      </c>
      <c r="AA119" s="42">
        <f t="shared" si="315"/>
        <v>1530.4329078478229</v>
      </c>
      <c r="AB119" s="42">
        <f t="shared" si="316"/>
        <v>1568.6937305440185</v>
      </c>
      <c r="AC119" s="42">
        <f t="shared" si="317"/>
        <v>1607.9110738076188</v>
      </c>
      <c r="AD119" s="42">
        <f t="shared" si="318"/>
        <v>1648.1088506528092</v>
      </c>
      <c r="AE119" s="42"/>
      <c r="AF119" s="42"/>
      <c r="AG119" s="42">
        <f t="shared" si="331"/>
        <v>-430.8874999999997</v>
      </c>
      <c r="AH119" s="42">
        <f t="shared" si="319"/>
        <v>-374.99968749999937</v>
      </c>
      <c r="AI119" s="42">
        <f t="shared" si="320"/>
        <v>-311.04867968749909</v>
      </c>
      <c r="AJ119" s="42">
        <f t="shared" si="321"/>
        <v>-238.16629667968618</v>
      </c>
      <c r="AK119" s="42">
        <f t="shared" si="322"/>
        <v>-155.39599409667812</v>
      </c>
      <c r="AL119" s="42">
        <f t="shared" si="323"/>
        <v>-61.683987949094671</v>
      </c>
      <c r="AM119" s="42">
        <f t="shared" si="324"/>
        <v>44.130508952178161</v>
      </c>
      <c r="AN119" s="42">
        <f t="shared" si="325"/>
        <v>163.32602793598267</v>
      </c>
      <c r="AO119" s="42">
        <f t="shared" si="326"/>
        <v>297.31066052038273</v>
      </c>
      <c r="AP119" s="42">
        <f t="shared" si="327"/>
        <v>447.63505710799268</v>
      </c>
      <c r="AQ119" s="42"/>
      <c r="AR119" s="42">
        <f>B119*$AR$3</f>
        <v>52787.499999999993</v>
      </c>
      <c r="AS119" s="42">
        <f t="shared" si="328"/>
        <v>54107.187499999985</v>
      </c>
      <c r="AT119" s="42">
        <f t="shared" si="328"/>
        <v>55459.867187499978</v>
      </c>
      <c r="AU119" s="42">
        <f t="shared" si="328"/>
        <v>56846.363867187472</v>
      </c>
      <c r="AV119" s="42">
        <f t="shared" si="328"/>
        <v>58267.522963867152</v>
      </c>
      <c r="AW119" s="42">
        <f t="shared" si="328"/>
        <v>59724.211037963825</v>
      </c>
      <c r="AX119" s="42">
        <f t="shared" si="328"/>
        <v>61217.316313912917</v>
      </c>
      <c r="AY119" s="42">
        <f t="shared" si="328"/>
        <v>62747.749221760736</v>
      </c>
      <c r="AZ119" s="42">
        <f t="shared" si="328"/>
        <v>64316.442952304751</v>
      </c>
      <c r="BA119" s="42">
        <f t="shared" si="328"/>
        <v>65924.354026112371</v>
      </c>
    </row>
    <row r="120" spans="1:53" ht="17.25" customHeight="1" x14ac:dyDescent="0.25">
      <c r="A120" s="46"/>
      <c r="B120" s="3">
        <f>'HUD Income'!$E$29</f>
        <v>61800</v>
      </c>
      <c r="C120" s="1">
        <v>0.6</v>
      </c>
      <c r="D120" s="3">
        <f>'HUD Income'!$O$29</f>
        <v>1545</v>
      </c>
      <c r="E120" s="3">
        <f t="shared" si="298"/>
        <v>1545</v>
      </c>
      <c r="F120" s="3">
        <f>Rents!$E$36</f>
        <v>808</v>
      </c>
      <c r="G120" s="3">
        <f t="shared" si="299"/>
        <v>-737</v>
      </c>
      <c r="H120" s="17" t="str">
        <f t="shared" si="300"/>
        <v>N/A</v>
      </c>
      <c r="J120" s="42">
        <f t="shared" si="329"/>
        <v>888.80000000000007</v>
      </c>
      <c r="K120" s="42">
        <f t="shared" si="330"/>
        <v>977.68000000000018</v>
      </c>
      <c r="L120" s="42">
        <f t="shared" si="301"/>
        <v>1075.4480000000003</v>
      </c>
      <c r="M120" s="42">
        <f t="shared" si="302"/>
        <v>1182.9928000000004</v>
      </c>
      <c r="N120" s="42">
        <f t="shared" si="303"/>
        <v>1301.2920800000006</v>
      </c>
      <c r="O120" s="42">
        <f t="shared" si="304"/>
        <v>1431.4212880000009</v>
      </c>
      <c r="P120" s="42">
        <f t="shared" si="305"/>
        <v>1574.5634168000011</v>
      </c>
      <c r="Q120" s="42">
        <f t="shared" si="306"/>
        <v>1732.0197584800012</v>
      </c>
      <c r="R120" s="42">
        <f t="shared" si="307"/>
        <v>1905.2217343280015</v>
      </c>
      <c r="S120" s="42">
        <f t="shared" si="308"/>
        <v>2095.7439077608019</v>
      </c>
      <c r="T120" s="42"/>
      <c r="U120" s="42">
        <f t="shared" si="309"/>
        <v>1583.6249999999998</v>
      </c>
      <c r="V120" s="42">
        <f t="shared" si="310"/>
        <v>1623.2156249999996</v>
      </c>
      <c r="W120" s="42">
        <f t="shared" si="311"/>
        <v>1663.7960156249994</v>
      </c>
      <c r="X120" s="42">
        <f t="shared" si="312"/>
        <v>1705.3909160156243</v>
      </c>
      <c r="Y120" s="42">
        <f t="shared" si="313"/>
        <v>1748.0256889160146</v>
      </c>
      <c r="Z120" s="42">
        <f t="shared" si="314"/>
        <v>1791.7263311389149</v>
      </c>
      <c r="AA120" s="42">
        <f t="shared" si="315"/>
        <v>1836.5194894173876</v>
      </c>
      <c r="AB120" s="42">
        <f t="shared" si="316"/>
        <v>1882.4324766528223</v>
      </c>
      <c r="AC120" s="42">
        <f t="shared" si="317"/>
        <v>1929.4932885691424</v>
      </c>
      <c r="AD120" s="42">
        <f t="shared" si="318"/>
        <v>1977.7306207833708</v>
      </c>
      <c r="AE120" s="42"/>
      <c r="AF120" s="42"/>
      <c r="AG120" s="42">
        <f t="shared" si="331"/>
        <v>-694.8249999999997</v>
      </c>
      <c r="AH120" s="42">
        <f t="shared" si="319"/>
        <v>-645.53562499999941</v>
      </c>
      <c r="AI120" s="42">
        <f t="shared" si="320"/>
        <v>-588.34801562499911</v>
      </c>
      <c r="AJ120" s="42">
        <f t="shared" si="321"/>
        <v>-522.39811601562383</v>
      </c>
      <c r="AK120" s="42">
        <f t="shared" si="322"/>
        <v>-446.73360891601396</v>
      </c>
      <c r="AL120" s="42">
        <f t="shared" si="323"/>
        <v>-360.30504313891402</v>
      </c>
      <c r="AM120" s="42">
        <f t="shared" si="324"/>
        <v>-261.95607261738655</v>
      </c>
      <c r="AN120" s="42">
        <f t="shared" si="325"/>
        <v>-150.41271817282109</v>
      </c>
      <c r="AO120" s="42">
        <f t="shared" si="326"/>
        <v>-24.271554241140848</v>
      </c>
      <c r="AP120" s="42">
        <f t="shared" si="327"/>
        <v>118.01328697743111</v>
      </c>
      <c r="AQ120" s="42"/>
      <c r="AR120" s="42">
        <f>B120*$AR$3</f>
        <v>63344.999999999993</v>
      </c>
      <c r="AS120" s="42">
        <f t="shared" si="328"/>
        <v>64928.624999999985</v>
      </c>
      <c r="AT120" s="42">
        <f t="shared" si="328"/>
        <v>66551.840624999983</v>
      </c>
      <c r="AU120" s="42">
        <f t="shared" si="328"/>
        <v>68215.636640624973</v>
      </c>
      <c r="AV120" s="42">
        <f t="shared" si="328"/>
        <v>69921.027556640591</v>
      </c>
      <c r="AW120" s="42">
        <f t="shared" si="328"/>
        <v>71669.053245556599</v>
      </c>
      <c r="AX120" s="42">
        <f t="shared" si="328"/>
        <v>73460.77957669551</v>
      </c>
      <c r="AY120" s="42">
        <f t="shared" si="328"/>
        <v>75297.299066112886</v>
      </c>
      <c r="AZ120" s="42">
        <f t="shared" si="328"/>
        <v>77179.731542765701</v>
      </c>
      <c r="BA120" s="42">
        <f t="shared" si="328"/>
        <v>79109.224831334839</v>
      </c>
    </row>
    <row r="121" spans="1:53" ht="17.25" customHeight="1" x14ac:dyDescent="0.25">
      <c r="A121" s="46"/>
      <c r="B121" s="3"/>
      <c r="C121" s="1"/>
      <c r="D121" s="3"/>
      <c r="E121" s="3"/>
      <c r="F121" s="3"/>
      <c r="G121" s="3"/>
      <c r="H121" s="17"/>
    </row>
    <row r="122" spans="1:53" ht="17.25" customHeight="1" x14ac:dyDescent="0.25">
      <c r="A122" s="46"/>
      <c r="B122" s="3"/>
      <c r="C122" s="1"/>
      <c r="D122" s="3"/>
      <c r="E122" s="3"/>
      <c r="F122" s="3"/>
      <c r="G122" s="3"/>
      <c r="H122" s="17"/>
    </row>
    <row r="123" spans="1:53" ht="17.25" customHeight="1" x14ac:dyDescent="0.25">
      <c r="A123" s="46"/>
      <c r="B123" s="3"/>
      <c r="C123" s="1"/>
      <c r="D123" s="3"/>
      <c r="E123" s="3"/>
      <c r="F123" s="3"/>
      <c r="G123" s="3"/>
      <c r="H123" s="17"/>
    </row>
  </sheetData>
  <mergeCells count="16">
    <mergeCell ref="K2:S2"/>
    <mergeCell ref="U2:AC2"/>
    <mergeCell ref="AG2:AO2"/>
    <mergeCell ref="AU2:BD2"/>
    <mergeCell ref="A116:A123"/>
    <mergeCell ref="A6:A13"/>
    <mergeCell ref="A16:A23"/>
    <mergeCell ref="A26:A33"/>
    <mergeCell ref="A36:A43"/>
    <mergeCell ref="A46:A53"/>
    <mergeCell ref="A56:A63"/>
    <mergeCell ref="A66:A73"/>
    <mergeCell ref="A76:A83"/>
    <mergeCell ref="A86:A93"/>
    <mergeCell ref="A96:A103"/>
    <mergeCell ref="A106:A1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123"/>
  <sheetViews>
    <sheetView workbookViewId="0">
      <selection activeCell="B17" sqref="B17:B21"/>
    </sheetView>
  </sheetViews>
  <sheetFormatPr defaultRowHeight="15" x14ac:dyDescent="0.25"/>
  <cols>
    <col min="2" max="2" width="12.42578125" customWidth="1"/>
    <col min="4" max="4" width="17.42578125" customWidth="1"/>
    <col min="5" max="5" width="19.5703125" customWidth="1"/>
    <col min="6" max="6" width="16.42578125" customWidth="1"/>
    <col min="7" max="7" width="16.7109375" customWidth="1"/>
    <col min="8" max="8" width="15" customWidth="1"/>
  </cols>
  <sheetData>
    <row r="2" spans="1:56" ht="17.25" customHeight="1" x14ac:dyDescent="0.25">
      <c r="A2" s="18" t="s">
        <v>64</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60</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c r="C6" s="1"/>
      <c r="D6" s="3"/>
      <c r="E6" s="3"/>
      <c r="F6" s="3"/>
      <c r="G6" s="3"/>
      <c r="H6" s="17"/>
    </row>
    <row r="7" spans="1:56" ht="17.25" customHeight="1" x14ac:dyDescent="0.25">
      <c r="A7" s="46"/>
      <c r="B7" s="3">
        <f>'HUD Income'!$B$17</f>
        <v>21630</v>
      </c>
      <c r="C7" s="1">
        <v>0.3</v>
      </c>
      <c r="D7" s="3">
        <f>'HUD Income'!$L$17</f>
        <v>540.75</v>
      </c>
      <c r="E7" s="3">
        <f t="shared" ref="E7:E11" si="0">B7*0.3/12</f>
        <v>540.75</v>
      </c>
      <c r="F7" s="3">
        <f>Rents!$E$49</f>
        <v>678</v>
      </c>
      <c r="G7" s="3">
        <f t="shared" ref="G7:G11" si="1">F7-E7</f>
        <v>137.25</v>
      </c>
      <c r="H7" s="17">
        <f t="shared" ref="H7:H11" si="2">IF(G7&gt;0,G7,"N/A")</f>
        <v>137.25</v>
      </c>
      <c r="I7" s="11"/>
      <c r="J7" s="42">
        <f t="shared" ref="J7:J13" si="3">$F7*1.1</f>
        <v>745.80000000000007</v>
      </c>
      <c r="K7" s="42">
        <f t="shared" ref="K7:S13" si="4">J7*1.1</f>
        <v>820.38000000000011</v>
      </c>
      <c r="L7" s="42">
        <f t="shared" si="4"/>
        <v>902.41800000000023</v>
      </c>
      <c r="M7" s="42">
        <f t="shared" si="4"/>
        <v>992.65980000000036</v>
      </c>
      <c r="N7" s="42">
        <f t="shared" si="4"/>
        <v>1091.9257800000005</v>
      </c>
      <c r="O7" s="42">
        <f t="shared" si="4"/>
        <v>1201.1183580000006</v>
      </c>
      <c r="P7" s="42">
        <f t="shared" si="4"/>
        <v>1321.2301938000007</v>
      </c>
      <c r="Q7" s="42">
        <f t="shared" si="4"/>
        <v>1453.3532131800009</v>
      </c>
      <c r="R7" s="42">
        <f t="shared" si="4"/>
        <v>1598.6885344980012</v>
      </c>
      <c r="S7" s="42">
        <f t="shared" si="4"/>
        <v>1758.5573879478015</v>
      </c>
      <c r="T7" s="42"/>
      <c r="U7" s="42">
        <f t="shared" ref="U7:AD13" si="5">(AR7*$U$4)/12</f>
        <v>554.26874999999984</v>
      </c>
      <c r="V7" s="42">
        <f t="shared" si="5"/>
        <v>568.12546874999987</v>
      </c>
      <c r="W7" s="42">
        <f t="shared" si="5"/>
        <v>582.32860546874974</v>
      </c>
      <c r="X7" s="42">
        <f t="shared" si="5"/>
        <v>596.88682060546853</v>
      </c>
      <c r="Y7" s="42">
        <f t="shared" si="5"/>
        <v>611.80899112060513</v>
      </c>
      <c r="Z7" s="42">
        <f t="shared" si="5"/>
        <v>627.10421589862028</v>
      </c>
      <c r="AA7" s="42">
        <f t="shared" si="5"/>
        <v>642.7818212960857</v>
      </c>
      <c r="AB7" s="42">
        <f t="shared" si="5"/>
        <v>658.85136682848781</v>
      </c>
      <c r="AC7" s="42">
        <f t="shared" si="5"/>
        <v>675.32265099919994</v>
      </c>
      <c r="AD7" s="42">
        <f t="shared" si="5"/>
        <v>692.20571727417985</v>
      </c>
      <c r="AE7" s="42"/>
      <c r="AF7" s="42"/>
      <c r="AG7" s="42">
        <f t="shared" ref="AG7:AG13" si="6">J7-U7</f>
        <v>191.53125000000023</v>
      </c>
      <c r="AH7" s="42">
        <f t="shared" ref="AH7:AP13" si="7">K7-V7</f>
        <v>252.25453125000024</v>
      </c>
      <c r="AI7" s="42">
        <f t="shared" si="7"/>
        <v>320.08939453125049</v>
      </c>
      <c r="AJ7" s="42">
        <f t="shared" si="7"/>
        <v>395.77297939453183</v>
      </c>
      <c r="AK7" s="42">
        <f t="shared" si="7"/>
        <v>480.11678887939536</v>
      </c>
      <c r="AL7" s="42">
        <f t="shared" si="7"/>
        <v>574.01414210138034</v>
      </c>
      <c r="AM7" s="42">
        <f t="shared" si="7"/>
        <v>678.44837250391504</v>
      </c>
      <c r="AN7" s="42">
        <f t="shared" si="7"/>
        <v>794.50184635151311</v>
      </c>
      <c r="AO7" s="42">
        <f t="shared" si="7"/>
        <v>923.36588349880128</v>
      </c>
      <c r="AP7" s="42">
        <f t="shared" si="7"/>
        <v>1066.3516706736218</v>
      </c>
      <c r="AQ7" s="42"/>
      <c r="AR7" s="42">
        <f t="shared" ref="AR7:AR13" si="8">B7*$AR$3</f>
        <v>22170.749999999996</v>
      </c>
      <c r="AS7" s="42">
        <f t="shared" ref="AS7:BA13" si="9">AR7*$AR$3</f>
        <v>22725.018749999996</v>
      </c>
      <c r="AT7" s="42">
        <f t="shared" si="9"/>
        <v>23293.144218749992</v>
      </c>
      <c r="AU7" s="42">
        <f t="shared" si="9"/>
        <v>23875.472824218741</v>
      </c>
      <c r="AV7" s="42">
        <f t="shared" si="9"/>
        <v>24472.359644824206</v>
      </c>
      <c r="AW7" s="42">
        <f t="shared" si="9"/>
        <v>25084.16863594481</v>
      </c>
      <c r="AX7" s="42">
        <f t="shared" si="9"/>
        <v>25711.272851843427</v>
      </c>
      <c r="AY7" s="42">
        <f t="shared" si="9"/>
        <v>26354.054673139512</v>
      </c>
      <c r="AZ7" s="42">
        <f t="shared" si="9"/>
        <v>27012.906039967998</v>
      </c>
      <c r="BA7" s="42">
        <f t="shared" si="9"/>
        <v>27688.228690967197</v>
      </c>
    </row>
    <row r="8" spans="1:56" ht="17.25" customHeight="1" x14ac:dyDescent="0.25">
      <c r="A8" s="46"/>
      <c r="B8" s="3">
        <f>'HUD Income'!$B$21</f>
        <v>28840</v>
      </c>
      <c r="C8" s="1">
        <v>0.4</v>
      </c>
      <c r="D8" s="3">
        <f>'HUD Income'!$L$21</f>
        <v>721</v>
      </c>
      <c r="E8" s="3">
        <f t="shared" si="0"/>
        <v>721</v>
      </c>
      <c r="F8" s="3">
        <f>Rents!$E$49</f>
        <v>678</v>
      </c>
      <c r="G8" s="3">
        <f t="shared" si="1"/>
        <v>-43</v>
      </c>
      <c r="H8" s="17" t="str">
        <f t="shared" si="2"/>
        <v>N/A</v>
      </c>
      <c r="I8" s="11"/>
      <c r="J8" s="42">
        <f t="shared" si="3"/>
        <v>745.80000000000007</v>
      </c>
      <c r="K8" s="42">
        <f t="shared" si="4"/>
        <v>820.38000000000011</v>
      </c>
      <c r="L8" s="42">
        <f t="shared" si="4"/>
        <v>902.41800000000023</v>
      </c>
      <c r="M8" s="42">
        <f t="shared" si="4"/>
        <v>992.65980000000036</v>
      </c>
      <c r="N8" s="42">
        <f t="shared" si="4"/>
        <v>1091.9257800000005</v>
      </c>
      <c r="O8" s="42">
        <f t="shared" si="4"/>
        <v>1201.1183580000006</v>
      </c>
      <c r="P8" s="42">
        <f t="shared" si="4"/>
        <v>1321.2301938000007</v>
      </c>
      <c r="Q8" s="42">
        <f t="shared" si="4"/>
        <v>1453.3532131800009</v>
      </c>
      <c r="R8" s="42">
        <f t="shared" si="4"/>
        <v>1598.6885344980012</v>
      </c>
      <c r="S8" s="42">
        <f t="shared" si="4"/>
        <v>1758.5573879478015</v>
      </c>
      <c r="T8" s="42"/>
      <c r="U8" s="42">
        <f t="shared" si="5"/>
        <v>739.02499999999998</v>
      </c>
      <c r="V8" s="42">
        <f t="shared" si="5"/>
        <v>757.50062499999979</v>
      </c>
      <c r="W8" s="42">
        <f t="shared" si="5"/>
        <v>776.43814062499985</v>
      </c>
      <c r="X8" s="42">
        <f t="shared" si="5"/>
        <v>795.84909414062474</v>
      </c>
      <c r="Y8" s="42">
        <f t="shared" si="5"/>
        <v>815.74532149414017</v>
      </c>
      <c r="Z8" s="42">
        <f t="shared" si="5"/>
        <v>836.1389545314936</v>
      </c>
      <c r="AA8" s="42">
        <f t="shared" si="5"/>
        <v>857.04242839478081</v>
      </c>
      <c r="AB8" s="42">
        <f t="shared" si="5"/>
        <v>878.4684891046503</v>
      </c>
      <c r="AC8" s="42">
        <f t="shared" si="5"/>
        <v>900.43020133226662</v>
      </c>
      <c r="AD8" s="42">
        <f t="shared" si="5"/>
        <v>922.94095636557313</v>
      </c>
      <c r="AE8" s="42"/>
      <c r="AF8" s="42"/>
      <c r="AG8" s="42">
        <f t="shared" si="6"/>
        <v>6.7750000000000909</v>
      </c>
      <c r="AH8" s="42">
        <f t="shared" si="7"/>
        <v>62.879375000000323</v>
      </c>
      <c r="AI8" s="42">
        <f t="shared" si="7"/>
        <v>125.97985937500039</v>
      </c>
      <c r="AJ8" s="42">
        <f t="shared" si="7"/>
        <v>196.81070585937562</v>
      </c>
      <c r="AK8" s="42">
        <f t="shared" si="7"/>
        <v>276.18045850586032</v>
      </c>
      <c r="AL8" s="42">
        <f t="shared" si="7"/>
        <v>364.97940346850703</v>
      </c>
      <c r="AM8" s="42">
        <f t="shared" si="7"/>
        <v>464.18776540521992</v>
      </c>
      <c r="AN8" s="42">
        <f t="shared" si="7"/>
        <v>574.88472407535062</v>
      </c>
      <c r="AO8" s="42">
        <f t="shared" si="7"/>
        <v>698.2583331657346</v>
      </c>
      <c r="AP8" s="42">
        <f t="shared" si="7"/>
        <v>835.61643158222842</v>
      </c>
      <c r="AQ8" s="42"/>
      <c r="AR8" s="42">
        <f t="shared" si="8"/>
        <v>29560.999999999996</v>
      </c>
      <c r="AS8" s="42">
        <f t="shared" si="9"/>
        <v>30300.024999999994</v>
      </c>
      <c r="AT8" s="42">
        <f t="shared" si="9"/>
        <v>31057.525624999991</v>
      </c>
      <c r="AU8" s="42">
        <f t="shared" si="9"/>
        <v>31833.963765624987</v>
      </c>
      <c r="AV8" s="42">
        <f t="shared" si="9"/>
        <v>32629.81285976561</v>
      </c>
      <c r="AW8" s="42">
        <f t="shared" si="9"/>
        <v>33445.558181259745</v>
      </c>
      <c r="AX8" s="42">
        <f t="shared" si="9"/>
        <v>34281.697135791233</v>
      </c>
      <c r="AY8" s="42">
        <f t="shared" si="9"/>
        <v>35138.739564186013</v>
      </c>
      <c r="AZ8" s="42">
        <f t="shared" si="9"/>
        <v>36017.208053290662</v>
      </c>
      <c r="BA8" s="42">
        <f t="shared" si="9"/>
        <v>36917.638254622929</v>
      </c>
    </row>
    <row r="9" spans="1:56" ht="17.25" customHeight="1" x14ac:dyDescent="0.25">
      <c r="A9" s="46"/>
      <c r="B9" s="3">
        <f>'HUD Income'!$B$25</f>
        <v>36050</v>
      </c>
      <c r="C9" s="1">
        <v>0.5</v>
      </c>
      <c r="D9" s="3">
        <f>'HUD Income'!$L$25</f>
        <v>901.25</v>
      </c>
      <c r="E9" s="3">
        <f t="shared" si="0"/>
        <v>901.25</v>
      </c>
      <c r="F9" s="3">
        <f>Rents!$E$49</f>
        <v>678</v>
      </c>
      <c r="G9" s="3">
        <f t="shared" si="1"/>
        <v>-223.25</v>
      </c>
      <c r="H9" s="17" t="str">
        <f t="shared" si="2"/>
        <v>N/A</v>
      </c>
      <c r="I9" s="11"/>
      <c r="J9" s="42">
        <f t="shared" si="3"/>
        <v>745.80000000000007</v>
      </c>
      <c r="K9" s="42">
        <f t="shared" si="4"/>
        <v>820.38000000000011</v>
      </c>
      <c r="L9" s="42">
        <f t="shared" si="4"/>
        <v>902.41800000000023</v>
      </c>
      <c r="M9" s="42">
        <f t="shared" si="4"/>
        <v>992.65980000000036</v>
      </c>
      <c r="N9" s="42">
        <f t="shared" si="4"/>
        <v>1091.9257800000005</v>
      </c>
      <c r="O9" s="42">
        <f t="shared" si="4"/>
        <v>1201.1183580000006</v>
      </c>
      <c r="P9" s="42">
        <f t="shared" si="4"/>
        <v>1321.2301938000007</v>
      </c>
      <c r="Q9" s="42">
        <f t="shared" si="4"/>
        <v>1453.3532131800009</v>
      </c>
      <c r="R9" s="42">
        <f t="shared" si="4"/>
        <v>1598.6885344980012</v>
      </c>
      <c r="S9" s="42">
        <f t="shared" si="4"/>
        <v>1758.5573879478015</v>
      </c>
      <c r="T9" s="42"/>
      <c r="U9" s="42">
        <f t="shared" si="5"/>
        <v>923.78125</v>
      </c>
      <c r="V9" s="42">
        <f t="shared" si="5"/>
        <v>946.87578124999993</v>
      </c>
      <c r="W9" s="42">
        <f t="shared" si="5"/>
        <v>970.54767578124984</v>
      </c>
      <c r="X9" s="42">
        <f t="shared" si="5"/>
        <v>994.81136767578107</v>
      </c>
      <c r="Y9" s="42">
        <f t="shared" si="5"/>
        <v>1019.6816518676754</v>
      </c>
      <c r="Z9" s="42">
        <f t="shared" si="5"/>
        <v>1045.1736931643673</v>
      </c>
      <c r="AA9" s="42">
        <f t="shared" si="5"/>
        <v>1071.3030354934763</v>
      </c>
      <c r="AB9" s="42">
        <f t="shared" si="5"/>
        <v>1098.0856113808131</v>
      </c>
      <c r="AC9" s="42">
        <f t="shared" si="5"/>
        <v>1125.5377516653334</v>
      </c>
      <c r="AD9" s="42">
        <f t="shared" si="5"/>
        <v>1153.6761954569668</v>
      </c>
      <c r="AE9" s="42"/>
      <c r="AF9" s="42"/>
      <c r="AG9" s="42">
        <f t="shared" si="6"/>
        <v>-177.98124999999993</v>
      </c>
      <c r="AH9" s="42">
        <f t="shared" si="7"/>
        <v>-126.49578124999982</v>
      </c>
      <c r="AI9" s="42">
        <f t="shared" si="7"/>
        <v>-68.129675781249603</v>
      </c>
      <c r="AJ9" s="42">
        <f t="shared" si="7"/>
        <v>-2.1515676757807114</v>
      </c>
      <c r="AK9" s="42">
        <f t="shared" si="7"/>
        <v>72.244128132325045</v>
      </c>
      <c r="AL9" s="42">
        <f t="shared" si="7"/>
        <v>155.94466483563338</v>
      </c>
      <c r="AM9" s="42">
        <f t="shared" si="7"/>
        <v>249.92715830652446</v>
      </c>
      <c r="AN9" s="42">
        <f t="shared" si="7"/>
        <v>355.26760179918779</v>
      </c>
      <c r="AO9" s="42">
        <f t="shared" si="7"/>
        <v>473.1507828326678</v>
      </c>
      <c r="AP9" s="42">
        <f t="shared" si="7"/>
        <v>604.88119249083479</v>
      </c>
      <c r="AQ9" s="42"/>
      <c r="AR9" s="42">
        <f t="shared" si="8"/>
        <v>36951.25</v>
      </c>
      <c r="AS9" s="42">
        <f t="shared" si="9"/>
        <v>37875.03125</v>
      </c>
      <c r="AT9" s="42">
        <f t="shared" si="9"/>
        <v>38821.907031249997</v>
      </c>
      <c r="AU9" s="42">
        <f t="shared" si="9"/>
        <v>39792.45470703124</v>
      </c>
      <c r="AV9" s="42">
        <f t="shared" si="9"/>
        <v>40787.266074707019</v>
      </c>
      <c r="AW9" s="42">
        <f t="shared" si="9"/>
        <v>41806.94772657469</v>
      </c>
      <c r="AX9" s="42">
        <f t="shared" si="9"/>
        <v>42852.121419739051</v>
      </c>
      <c r="AY9" s="42">
        <f t="shared" si="9"/>
        <v>43923.424455232525</v>
      </c>
      <c r="AZ9" s="42">
        <f t="shared" si="9"/>
        <v>45021.510066613337</v>
      </c>
      <c r="BA9" s="42">
        <f t="shared" si="9"/>
        <v>46147.047818278668</v>
      </c>
    </row>
    <row r="10" spans="1:56" ht="17.25" customHeight="1" x14ac:dyDescent="0.25">
      <c r="A10" s="46"/>
      <c r="B10" s="3">
        <f>'HUD Income'!$B$29</f>
        <v>43260</v>
      </c>
      <c r="C10" s="1">
        <v>0.6</v>
      </c>
      <c r="D10" s="3">
        <f>'HUD Income'!$L$29</f>
        <v>1081.5</v>
      </c>
      <c r="E10" s="3">
        <f t="shared" si="0"/>
        <v>1081.5</v>
      </c>
      <c r="F10" s="3">
        <f>Rents!$E$49</f>
        <v>678</v>
      </c>
      <c r="G10" s="3">
        <f t="shared" si="1"/>
        <v>-403.5</v>
      </c>
      <c r="H10" s="17" t="str">
        <f t="shared" si="2"/>
        <v>N/A</v>
      </c>
      <c r="I10" s="11"/>
      <c r="J10" s="42">
        <f t="shared" si="3"/>
        <v>745.80000000000007</v>
      </c>
      <c r="K10" s="42">
        <f t="shared" si="4"/>
        <v>820.38000000000011</v>
      </c>
      <c r="L10" s="42">
        <f t="shared" si="4"/>
        <v>902.41800000000023</v>
      </c>
      <c r="M10" s="42">
        <f t="shared" si="4"/>
        <v>992.65980000000036</v>
      </c>
      <c r="N10" s="42">
        <f t="shared" si="4"/>
        <v>1091.9257800000005</v>
      </c>
      <c r="O10" s="42">
        <f t="shared" si="4"/>
        <v>1201.1183580000006</v>
      </c>
      <c r="P10" s="42">
        <f t="shared" si="4"/>
        <v>1321.2301938000007</v>
      </c>
      <c r="Q10" s="42">
        <f t="shared" si="4"/>
        <v>1453.3532131800009</v>
      </c>
      <c r="R10" s="42">
        <f t="shared" si="4"/>
        <v>1598.6885344980012</v>
      </c>
      <c r="S10" s="42">
        <f t="shared" si="4"/>
        <v>1758.5573879478015</v>
      </c>
      <c r="T10" s="42"/>
      <c r="U10" s="42">
        <f t="shared" si="5"/>
        <v>1108.5374999999997</v>
      </c>
      <c r="V10" s="42">
        <f t="shared" si="5"/>
        <v>1136.2509374999997</v>
      </c>
      <c r="W10" s="42">
        <f t="shared" si="5"/>
        <v>1164.6572109374995</v>
      </c>
      <c r="X10" s="42">
        <f t="shared" si="5"/>
        <v>1193.7736412109371</v>
      </c>
      <c r="Y10" s="42">
        <f t="shared" si="5"/>
        <v>1223.6179822412103</v>
      </c>
      <c r="Z10" s="42">
        <f t="shared" si="5"/>
        <v>1254.2084317972406</v>
      </c>
      <c r="AA10" s="42">
        <f t="shared" si="5"/>
        <v>1285.5636425921714</v>
      </c>
      <c r="AB10" s="42">
        <f t="shared" si="5"/>
        <v>1317.7027336569756</v>
      </c>
      <c r="AC10" s="42">
        <f t="shared" si="5"/>
        <v>1350.6453019983999</v>
      </c>
      <c r="AD10" s="42">
        <f t="shared" si="5"/>
        <v>1384.4114345483597</v>
      </c>
      <c r="AE10" s="42"/>
      <c r="AF10" s="42"/>
      <c r="AG10" s="42">
        <f t="shared" si="6"/>
        <v>-362.73749999999961</v>
      </c>
      <c r="AH10" s="42">
        <f t="shared" si="7"/>
        <v>-315.87093749999963</v>
      </c>
      <c r="AI10" s="42">
        <f t="shared" si="7"/>
        <v>-262.23921093749925</v>
      </c>
      <c r="AJ10" s="42">
        <f t="shared" si="7"/>
        <v>-201.1138412109367</v>
      </c>
      <c r="AK10" s="42">
        <f t="shared" si="7"/>
        <v>-131.69220224120977</v>
      </c>
      <c r="AL10" s="42">
        <f t="shared" si="7"/>
        <v>-53.090073797239938</v>
      </c>
      <c r="AM10" s="42">
        <f t="shared" si="7"/>
        <v>35.666551207829343</v>
      </c>
      <c r="AN10" s="42">
        <f t="shared" si="7"/>
        <v>135.6504795230253</v>
      </c>
      <c r="AO10" s="42">
        <f t="shared" si="7"/>
        <v>248.04323249960134</v>
      </c>
      <c r="AP10" s="42">
        <f t="shared" si="7"/>
        <v>374.14595339944185</v>
      </c>
      <c r="AQ10" s="42"/>
      <c r="AR10" s="42">
        <f t="shared" si="8"/>
        <v>44341.499999999993</v>
      </c>
      <c r="AS10" s="42">
        <f t="shared" si="9"/>
        <v>45450.037499999991</v>
      </c>
      <c r="AT10" s="42">
        <f t="shared" si="9"/>
        <v>46586.288437499985</v>
      </c>
      <c r="AU10" s="42">
        <f t="shared" si="9"/>
        <v>47750.945648437482</v>
      </c>
      <c r="AV10" s="42">
        <f t="shared" si="9"/>
        <v>48944.719289648412</v>
      </c>
      <c r="AW10" s="42">
        <f t="shared" si="9"/>
        <v>50168.337271889621</v>
      </c>
      <c r="AX10" s="42">
        <f t="shared" si="9"/>
        <v>51422.545703686854</v>
      </c>
      <c r="AY10" s="42">
        <f t="shared" si="9"/>
        <v>52708.109346279023</v>
      </c>
      <c r="AZ10" s="42">
        <f t="shared" si="9"/>
        <v>54025.812079935997</v>
      </c>
      <c r="BA10" s="42">
        <f t="shared" si="9"/>
        <v>55376.457381934393</v>
      </c>
    </row>
    <row r="11" spans="1:56" ht="17.25" customHeight="1" x14ac:dyDescent="0.25">
      <c r="A11" s="46"/>
      <c r="B11" s="3">
        <f>'HUD Income'!$B$33</f>
        <v>57700</v>
      </c>
      <c r="C11" s="1">
        <v>0.8</v>
      </c>
      <c r="D11" s="3">
        <f>'HUD Income'!$L$33</f>
        <v>1442.5</v>
      </c>
      <c r="E11" s="3">
        <f t="shared" si="0"/>
        <v>1442.5</v>
      </c>
      <c r="F11" s="3">
        <f>Rents!$E$49</f>
        <v>678</v>
      </c>
      <c r="G11" s="3">
        <f t="shared" si="1"/>
        <v>-764.5</v>
      </c>
      <c r="H11" s="17" t="str">
        <f t="shared" si="2"/>
        <v>N/A</v>
      </c>
      <c r="I11" s="11"/>
      <c r="J11" s="42">
        <f t="shared" si="3"/>
        <v>745.80000000000007</v>
      </c>
      <c r="K11" s="42">
        <f t="shared" si="4"/>
        <v>820.38000000000011</v>
      </c>
      <c r="L11" s="42">
        <f t="shared" si="4"/>
        <v>902.41800000000023</v>
      </c>
      <c r="M11" s="42">
        <f t="shared" si="4"/>
        <v>992.65980000000036</v>
      </c>
      <c r="N11" s="42">
        <f t="shared" si="4"/>
        <v>1091.9257800000005</v>
      </c>
      <c r="O11" s="42">
        <f t="shared" si="4"/>
        <v>1201.1183580000006</v>
      </c>
      <c r="P11" s="42">
        <f t="shared" si="4"/>
        <v>1321.2301938000007</v>
      </c>
      <c r="Q11" s="42">
        <f t="shared" si="4"/>
        <v>1453.3532131800009</v>
      </c>
      <c r="R11" s="42">
        <f t="shared" si="4"/>
        <v>1598.6885344980012</v>
      </c>
      <c r="S11" s="42">
        <f t="shared" si="4"/>
        <v>1758.5573879478015</v>
      </c>
      <c r="T11" s="42"/>
      <c r="U11" s="42">
        <f t="shared" si="5"/>
        <v>1478.5624999999998</v>
      </c>
      <c r="V11" s="42">
        <f t="shared" si="5"/>
        <v>1515.5265624999995</v>
      </c>
      <c r="W11" s="42">
        <f t="shared" si="5"/>
        <v>1553.4147265624995</v>
      </c>
      <c r="X11" s="42">
        <f t="shared" si="5"/>
        <v>1592.2500947265617</v>
      </c>
      <c r="Y11" s="42">
        <f t="shared" si="5"/>
        <v>1632.0563470947257</v>
      </c>
      <c r="Z11" s="42">
        <f t="shared" si="5"/>
        <v>1672.8577557720937</v>
      </c>
      <c r="AA11" s="42">
        <f t="shared" si="5"/>
        <v>1714.679199666396</v>
      </c>
      <c r="AB11" s="42">
        <f t="shared" si="5"/>
        <v>1757.5461796580557</v>
      </c>
      <c r="AC11" s="42">
        <f t="shared" si="5"/>
        <v>1801.4848341495072</v>
      </c>
      <c r="AD11" s="42">
        <f t="shared" si="5"/>
        <v>1846.5219550032443</v>
      </c>
      <c r="AE11" s="42"/>
      <c r="AF11" s="42"/>
      <c r="AG11" s="42">
        <f t="shared" si="6"/>
        <v>-732.7624999999997</v>
      </c>
      <c r="AH11" s="42">
        <f t="shared" si="7"/>
        <v>-695.14656249999939</v>
      </c>
      <c r="AI11" s="42">
        <f t="shared" si="7"/>
        <v>-650.99672656249925</v>
      </c>
      <c r="AJ11" s="42">
        <f t="shared" si="7"/>
        <v>-599.5902947265613</v>
      </c>
      <c r="AK11" s="42">
        <f t="shared" si="7"/>
        <v>-540.13056709472517</v>
      </c>
      <c r="AL11" s="42">
        <f t="shared" si="7"/>
        <v>-471.73939777209307</v>
      </c>
      <c r="AM11" s="42">
        <f t="shared" si="7"/>
        <v>-393.44900586639528</v>
      </c>
      <c r="AN11" s="42">
        <f t="shared" si="7"/>
        <v>-304.19296647805481</v>
      </c>
      <c r="AO11" s="42">
        <f t="shared" si="7"/>
        <v>-202.79629965150593</v>
      </c>
      <c r="AP11" s="42">
        <f t="shared" si="7"/>
        <v>-87.964567055442785</v>
      </c>
      <c r="AQ11" s="42"/>
      <c r="AR11" s="42">
        <f t="shared" si="8"/>
        <v>59142.499999999993</v>
      </c>
      <c r="AS11" s="42">
        <f t="shared" si="9"/>
        <v>60621.062499999985</v>
      </c>
      <c r="AT11" s="42">
        <f t="shared" si="9"/>
        <v>62136.589062499981</v>
      </c>
      <c r="AU11" s="42">
        <f t="shared" si="9"/>
        <v>63690.003789062474</v>
      </c>
      <c r="AV11" s="42">
        <f t="shared" si="9"/>
        <v>65282.253883789032</v>
      </c>
      <c r="AW11" s="42">
        <f t="shared" si="9"/>
        <v>66914.310230883755</v>
      </c>
      <c r="AX11" s="42">
        <f t="shared" si="9"/>
        <v>68587.167986655841</v>
      </c>
      <c r="AY11" s="42">
        <f t="shared" si="9"/>
        <v>70301.847186322237</v>
      </c>
      <c r="AZ11" s="42">
        <f t="shared" si="9"/>
        <v>72059.393365980286</v>
      </c>
      <c r="BA11" s="42">
        <f t="shared" si="9"/>
        <v>73860.87820012978</v>
      </c>
    </row>
    <row r="12" spans="1:56" ht="17.25" customHeight="1" x14ac:dyDescent="0.25">
      <c r="A12" s="46"/>
      <c r="B12" s="3"/>
      <c r="C12" s="1"/>
      <c r="D12" s="3"/>
      <c r="E12" s="3"/>
      <c r="F12" s="3"/>
      <c r="G12" s="3"/>
      <c r="H12" s="17"/>
      <c r="I12" s="11"/>
      <c r="J12" s="42">
        <f t="shared" si="3"/>
        <v>0</v>
      </c>
      <c r="K12" s="42">
        <f t="shared" si="4"/>
        <v>0</v>
      </c>
      <c r="L12" s="42">
        <f t="shared" si="4"/>
        <v>0</v>
      </c>
      <c r="M12" s="42">
        <f t="shared" si="4"/>
        <v>0</v>
      </c>
      <c r="N12" s="42">
        <f t="shared" si="4"/>
        <v>0</v>
      </c>
      <c r="O12" s="42">
        <f t="shared" si="4"/>
        <v>0</v>
      </c>
      <c r="P12" s="42">
        <f t="shared" si="4"/>
        <v>0</v>
      </c>
      <c r="Q12" s="42">
        <f t="shared" si="4"/>
        <v>0</v>
      </c>
      <c r="R12" s="42">
        <f t="shared" si="4"/>
        <v>0</v>
      </c>
      <c r="S12" s="42">
        <f t="shared" si="4"/>
        <v>0</v>
      </c>
      <c r="T12" s="42"/>
      <c r="U12" s="42">
        <f t="shared" si="5"/>
        <v>0</v>
      </c>
      <c r="V12" s="42">
        <f t="shared" si="5"/>
        <v>0</v>
      </c>
      <c r="W12" s="42">
        <f t="shared" si="5"/>
        <v>0</v>
      </c>
      <c r="X12" s="42">
        <f t="shared" si="5"/>
        <v>0</v>
      </c>
      <c r="Y12" s="42">
        <f t="shared" si="5"/>
        <v>0</v>
      </c>
      <c r="Z12" s="42">
        <f t="shared" si="5"/>
        <v>0</v>
      </c>
      <c r="AA12" s="42">
        <f t="shared" si="5"/>
        <v>0</v>
      </c>
      <c r="AB12" s="42">
        <f t="shared" si="5"/>
        <v>0</v>
      </c>
      <c r="AC12" s="42">
        <f t="shared" si="5"/>
        <v>0</v>
      </c>
      <c r="AD12" s="42">
        <f t="shared" si="5"/>
        <v>0</v>
      </c>
      <c r="AE12" s="42"/>
      <c r="AF12" s="42"/>
      <c r="AG12" s="42">
        <f t="shared" si="6"/>
        <v>0</v>
      </c>
      <c r="AH12" s="42">
        <f t="shared" si="7"/>
        <v>0</v>
      </c>
      <c r="AI12" s="42">
        <f t="shared" si="7"/>
        <v>0</v>
      </c>
      <c r="AJ12" s="42">
        <f t="shared" si="7"/>
        <v>0</v>
      </c>
      <c r="AK12" s="42">
        <f t="shared" si="7"/>
        <v>0</v>
      </c>
      <c r="AL12" s="42">
        <f t="shared" si="7"/>
        <v>0</v>
      </c>
      <c r="AM12" s="42">
        <f t="shared" si="7"/>
        <v>0</v>
      </c>
      <c r="AN12" s="42">
        <f t="shared" si="7"/>
        <v>0</v>
      </c>
      <c r="AO12" s="42">
        <f t="shared" si="7"/>
        <v>0</v>
      </c>
      <c r="AP12" s="42">
        <f t="shared" si="7"/>
        <v>0</v>
      </c>
      <c r="AQ12" s="42"/>
      <c r="AR12" s="42">
        <f t="shared" si="8"/>
        <v>0</v>
      </c>
      <c r="AS12" s="42">
        <f t="shared" si="9"/>
        <v>0</v>
      </c>
      <c r="AT12" s="42">
        <f t="shared" si="9"/>
        <v>0</v>
      </c>
      <c r="AU12" s="42">
        <f t="shared" si="9"/>
        <v>0</v>
      </c>
      <c r="AV12" s="42">
        <f t="shared" si="9"/>
        <v>0</v>
      </c>
      <c r="AW12" s="42">
        <f t="shared" si="9"/>
        <v>0</v>
      </c>
      <c r="AX12" s="42">
        <f t="shared" si="9"/>
        <v>0</v>
      </c>
      <c r="AY12" s="42">
        <f t="shared" si="9"/>
        <v>0</v>
      </c>
      <c r="AZ12" s="42">
        <f t="shared" si="9"/>
        <v>0</v>
      </c>
      <c r="BA12" s="42">
        <f t="shared" si="9"/>
        <v>0</v>
      </c>
    </row>
    <row r="13" spans="1:56" ht="17.25" customHeight="1" x14ac:dyDescent="0.25">
      <c r="A13" s="46"/>
      <c r="B13" s="3"/>
      <c r="C13" s="1"/>
      <c r="D13" s="3"/>
      <c r="E13" s="3"/>
      <c r="F13" s="3"/>
      <c r="G13" s="3"/>
      <c r="H13" s="17"/>
      <c r="J13" s="42">
        <f t="shared" si="3"/>
        <v>0</v>
      </c>
      <c r="K13" s="42">
        <f t="shared" si="4"/>
        <v>0</v>
      </c>
      <c r="L13" s="42">
        <f t="shared" si="4"/>
        <v>0</v>
      </c>
      <c r="M13" s="42">
        <f t="shared" si="4"/>
        <v>0</v>
      </c>
      <c r="N13" s="42">
        <f t="shared" si="4"/>
        <v>0</v>
      </c>
      <c r="O13" s="42">
        <f t="shared" si="4"/>
        <v>0</v>
      </c>
      <c r="P13" s="42">
        <f t="shared" si="4"/>
        <v>0</v>
      </c>
      <c r="Q13" s="42">
        <f t="shared" si="4"/>
        <v>0</v>
      </c>
      <c r="R13" s="42">
        <f t="shared" si="4"/>
        <v>0</v>
      </c>
      <c r="S13" s="42">
        <f t="shared" si="4"/>
        <v>0</v>
      </c>
      <c r="T13" s="42"/>
      <c r="U13" s="42">
        <f t="shared" si="5"/>
        <v>0</v>
      </c>
      <c r="V13" s="42">
        <f t="shared" si="5"/>
        <v>0</v>
      </c>
      <c r="W13" s="42">
        <f t="shared" si="5"/>
        <v>0</v>
      </c>
      <c r="X13" s="42">
        <f t="shared" si="5"/>
        <v>0</v>
      </c>
      <c r="Y13" s="42">
        <f t="shared" si="5"/>
        <v>0</v>
      </c>
      <c r="Z13" s="42">
        <f t="shared" si="5"/>
        <v>0</v>
      </c>
      <c r="AA13" s="42">
        <f t="shared" si="5"/>
        <v>0</v>
      </c>
      <c r="AB13" s="42">
        <f t="shared" si="5"/>
        <v>0</v>
      </c>
      <c r="AC13" s="42">
        <f t="shared" si="5"/>
        <v>0</v>
      </c>
      <c r="AD13" s="42">
        <f t="shared" si="5"/>
        <v>0</v>
      </c>
      <c r="AE13" s="42"/>
      <c r="AF13" s="42"/>
      <c r="AG13" s="42">
        <f t="shared" si="6"/>
        <v>0</v>
      </c>
      <c r="AH13" s="42">
        <f t="shared" si="7"/>
        <v>0</v>
      </c>
      <c r="AI13" s="42">
        <f t="shared" si="7"/>
        <v>0</v>
      </c>
      <c r="AJ13" s="42">
        <f t="shared" si="7"/>
        <v>0</v>
      </c>
      <c r="AK13" s="42">
        <f t="shared" si="7"/>
        <v>0</v>
      </c>
      <c r="AL13" s="42">
        <f t="shared" si="7"/>
        <v>0</v>
      </c>
      <c r="AM13" s="42">
        <f t="shared" si="7"/>
        <v>0</v>
      </c>
      <c r="AN13" s="42">
        <f t="shared" si="7"/>
        <v>0</v>
      </c>
      <c r="AO13" s="42">
        <f t="shared" si="7"/>
        <v>0</v>
      </c>
      <c r="AP13" s="42">
        <f t="shared" si="7"/>
        <v>0</v>
      </c>
      <c r="AQ13" s="42"/>
      <c r="AR13" s="42">
        <f t="shared" si="8"/>
        <v>0</v>
      </c>
      <c r="AS13" s="42">
        <f t="shared" si="9"/>
        <v>0</v>
      </c>
      <c r="AT13" s="42">
        <f t="shared" si="9"/>
        <v>0</v>
      </c>
      <c r="AU13" s="42">
        <f t="shared" si="9"/>
        <v>0</v>
      </c>
      <c r="AV13" s="42">
        <f t="shared" si="9"/>
        <v>0</v>
      </c>
      <c r="AW13" s="42">
        <f t="shared" si="9"/>
        <v>0</v>
      </c>
      <c r="AX13" s="42">
        <f t="shared" si="9"/>
        <v>0</v>
      </c>
      <c r="AY13" s="42">
        <f t="shared" si="9"/>
        <v>0</v>
      </c>
      <c r="AZ13" s="42">
        <f t="shared" si="9"/>
        <v>0</v>
      </c>
      <c r="BA13" s="42">
        <f t="shared" si="9"/>
        <v>0</v>
      </c>
    </row>
    <row r="14" spans="1:56" ht="17.25" customHeight="1" x14ac:dyDescent="0.25">
      <c r="B14" s="19" t="s">
        <v>60</v>
      </c>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c r="C16" s="1"/>
      <c r="D16" s="3"/>
      <c r="E16" s="3"/>
      <c r="F16" s="3"/>
      <c r="G16" s="3"/>
      <c r="H16" s="17"/>
      <c r="AQ16" s="42"/>
      <c r="AR16" s="42">
        <f t="shared" ref="AR16:AR21" si="10">B16*$AR$3</f>
        <v>0</v>
      </c>
      <c r="AS16" s="42">
        <f t="shared" ref="AS16:BA16" si="11">AR16*$AR$3</f>
        <v>0</v>
      </c>
      <c r="AT16" s="42">
        <f t="shared" si="11"/>
        <v>0</v>
      </c>
      <c r="AU16" s="42">
        <f t="shared" si="11"/>
        <v>0</v>
      </c>
      <c r="AV16" s="42">
        <f t="shared" si="11"/>
        <v>0</v>
      </c>
      <c r="AW16" s="42">
        <f t="shared" si="11"/>
        <v>0</v>
      </c>
      <c r="AX16" s="42">
        <f t="shared" si="11"/>
        <v>0</v>
      </c>
      <c r="AY16" s="42">
        <f t="shared" si="11"/>
        <v>0</v>
      </c>
      <c r="AZ16" s="42">
        <f t="shared" si="11"/>
        <v>0</v>
      </c>
      <c r="BA16" s="42">
        <f t="shared" si="11"/>
        <v>0</v>
      </c>
    </row>
    <row r="17" spans="1:53" ht="17.25" customHeight="1" x14ac:dyDescent="0.25">
      <c r="A17" s="46"/>
      <c r="B17" s="3">
        <f>'HUD Income'!$C$17</f>
        <v>24700</v>
      </c>
      <c r="C17" s="1">
        <v>0.3</v>
      </c>
      <c r="D17" s="3">
        <f>'HUD Income'!$M$17</f>
        <v>617.5</v>
      </c>
      <c r="E17" s="3">
        <f t="shared" ref="E17:E21" si="12">B17*0.3/12</f>
        <v>617.5</v>
      </c>
      <c r="F17" s="3">
        <f>Rents!$E$49</f>
        <v>678</v>
      </c>
      <c r="G17" s="3">
        <f t="shared" ref="G17:G21" si="13">F17-E17</f>
        <v>60.5</v>
      </c>
      <c r="H17" s="17">
        <f t="shared" ref="H17:H21" si="14">IF(G17&gt;0,G17,"N/A")</f>
        <v>60.5</v>
      </c>
      <c r="J17" s="42">
        <f t="shared" ref="J17:J21" si="15">$F17*1.1</f>
        <v>745.80000000000007</v>
      </c>
      <c r="K17" s="42">
        <f t="shared" ref="K17:S17" si="16">J17*1.1</f>
        <v>820.38000000000011</v>
      </c>
      <c r="L17" s="42">
        <f t="shared" si="16"/>
        <v>902.41800000000023</v>
      </c>
      <c r="M17" s="42">
        <f t="shared" si="16"/>
        <v>992.65980000000036</v>
      </c>
      <c r="N17" s="42">
        <f t="shared" si="16"/>
        <v>1091.9257800000005</v>
      </c>
      <c r="O17" s="42">
        <f t="shared" si="16"/>
        <v>1201.1183580000006</v>
      </c>
      <c r="P17" s="42">
        <f t="shared" si="16"/>
        <v>1321.2301938000007</v>
      </c>
      <c r="Q17" s="42">
        <f t="shared" si="16"/>
        <v>1453.3532131800009</v>
      </c>
      <c r="R17" s="42">
        <f t="shared" si="16"/>
        <v>1598.6885344980012</v>
      </c>
      <c r="S17" s="42">
        <f t="shared" si="16"/>
        <v>1758.5573879478015</v>
      </c>
      <c r="T17" s="42"/>
      <c r="U17" s="42">
        <f t="shared" ref="U17:AD21" si="17">(AR17*$U$4)/12</f>
        <v>632.93749999999989</v>
      </c>
      <c r="V17" s="42">
        <f t="shared" si="17"/>
        <v>648.76093749999984</v>
      </c>
      <c r="W17" s="42">
        <f t="shared" si="17"/>
        <v>664.97996093749975</v>
      </c>
      <c r="X17" s="42">
        <f t="shared" si="17"/>
        <v>681.60445996093722</v>
      </c>
      <c r="Y17" s="42">
        <f t="shared" si="17"/>
        <v>698.6445714599605</v>
      </c>
      <c r="Z17" s="42">
        <f t="shared" si="17"/>
        <v>716.11068574645958</v>
      </c>
      <c r="AA17" s="42">
        <f t="shared" si="17"/>
        <v>734.0134528901209</v>
      </c>
      <c r="AB17" s="42">
        <f t="shared" si="17"/>
        <v>752.36378921237383</v>
      </c>
      <c r="AC17" s="42">
        <f t="shared" si="17"/>
        <v>771.17288394268314</v>
      </c>
      <c r="AD17" s="42">
        <f t="shared" si="17"/>
        <v>790.45220604125007</v>
      </c>
      <c r="AE17" s="42"/>
      <c r="AF17" s="42"/>
      <c r="AG17" s="42">
        <f t="shared" ref="AG17:AG21" si="18">J17-U17</f>
        <v>112.86250000000018</v>
      </c>
      <c r="AH17" s="42">
        <f t="shared" ref="AH17:AH21" si="19">K17-V17</f>
        <v>171.61906250000027</v>
      </c>
      <c r="AI17" s="42">
        <f t="shared" ref="AI17:AI21" si="20">L17-W17</f>
        <v>237.43803906250048</v>
      </c>
      <c r="AJ17" s="42">
        <f t="shared" ref="AJ17:AJ21" si="21">M17-X17</f>
        <v>311.05534003906314</v>
      </c>
      <c r="AK17" s="42">
        <f t="shared" ref="AK17:AK21" si="22">N17-Y17</f>
        <v>393.28120854003998</v>
      </c>
      <c r="AL17" s="42">
        <f t="shared" ref="AL17:AL21" si="23">O17-Z17</f>
        <v>485.00767225354105</v>
      </c>
      <c r="AM17" s="42">
        <f t="shared" ref="AM17:AM21" si="24">P17-AA17</f>
        <v>587.21674090987983</v>
      </c>
      <c r="AN17" s="42">
        <f t="shared" ref="AN17:AN21" si="25">Q17-AB17</f>
        <v>700.98942396762709</v>
      </c>
      <c r="AO17" s="42">
        <f t="shared" ref="AO17:AO21" si="26">R17-AC17</f>
        <v>827.51565055531808</v>
      </c>
      <c r="AP17" s="42">
        <f t="shared" ref="AP17:AP21" si="27">S17-AD17</f>
        <v>968.10518190655148</v>
      </c>
      <c r="AQ17" s="42"/>
      <c r="AR17" s="42">
        <f t="shared" si="10"/>
        <v>25317.499999999996</v>
      </c>
      <c r="AS17" s="42">
        <f t="shared" ref="AS17:BA17" si="28">AR17*$AR$3</f>
        <v>25950.437499999993</v>
      </c>
      <c r="AT17" s="42">
        <f t="shared" si="28"/>
        <v>26599.198437499992</v>
      </c>
      <c r="AU17" s="42">
        <f t="shared" si="28"/>
        <v>27264.178398437489</v>
      </c>
      <c r="AV17" s="42">
        <f t="shared" si="28"/>
        <v>27945.782858398423</v>
      </c>
      <c r="AW17" s="42">
        <f t="shared" si="28"/>
        <v>28644.42742985838</v>
      </c>
      <c r="AX17" s="42">
        <f t="shared" si="28"/>
        <v>29360.538115604839</v>
      </c>
      <c r="AY17" s="42">
        <f t="shared" si="28"/>
        <v>30094.551568494957</v>
      </c>
      <c r="AZ17" s="42">
        <f t="shared" si="28"/>
        <v>30846.915357707327</v>
      </c>
      <c r="BA17" s="42">
        <f t="shared" si="28"/>
        <v>31618.088241650006</v>
      </c>
    </row>
    <row r="18" spans="1:53" ht="17.25" customHeight="1" x14ac:dyDescent="0.25">
      <c r="A18" s="46"/>
      <c r="B18" s="3">
        <f>'HUD Income'!$C$21</f>
        <v>32960</v>
      </c>
      <c r="C18" s="1">
        <v>0.4</v>
      </c>
      <c r="D18" s="3">
        <f>'HUD Income'!$M$21</f>
        <v>824</v>
      </c>
      <c r="E18" s="3">
        <f t="shared" si="12"/>
        <v>824</v>
      </c>
      <c r="F18" s="3">
        <f>Rents!$E$49</f>
        <v>678</v>
      </c>
      <c r="G18" s="3">
        <f t="shared" si="13"/>
        <v>-146</v>
      </c>
      <c r="H18" s="17" t="str">
        <f t="shared" si="14"/>
        <v>N/A</v>
      </c>
      <c r="J18" s="42">
        <f t="shared" si="15"/>
        <v>745.80000000000007</v>
      </c>
      <c r="K18" s="42">
        <f t="shared" ref="K18:S18" si="29">J18*1.1</f>
        <v>820.38000000000011</v>
      </c>
      <c r="L18" s="42">
        <f t="shared" si="29"/>
        <v>902.41800000000023</v>
      </c>
      <c r="M18" s="42">
        <f t="shared" si="29"/>
        <v>992.65980000000036</v>
      </c>
      <c r="N18" s="42">
        <f t="shared" si="29"/>
        <v>1091.9257800000005</v>
      </c>
      <c r="O18" s="42">
        <f t="shared" si="29"/>
        <v>1201.1183580000006</v>
      </c>
      <c r="P18" s="42">
        <f t="shared" si="29"/>
        <v>1321.2301938000007</v>
      </c>
      <c r="Q18" s="42">
        <f t="shared" si="29"/>
        <v>1453.3532131800009</v>
      </c>
      <c r="R18" s="42">
        <f t="shared" si="29"/>
        <v>1598.6885344980012</v>
      </c>
      <c r="S18" s="42">
        <f t="shared" si="29"/>
        <v>1758.5573879478015</v>
      </c>
      <c r="T18" s="42"/>
      <c r="U18" s="42">
        <f t="shared" si="17"/>
        <v>844.59999999999991</v>
      </c>
      <c r="V18" s="42">
        <f t="shared" si="17"/>
        <v>865.71500000000003</v>
      </c>
      <c r="W18" s="42">
        <f t="shared" si="17"/>
        <v>887.35787499999981</v>
      </c>
      <c r="X18" s="42">
        <f t="shared" si="17"/>
        <v>909.54182187499964</v>
      </c>
      <c r="Y18" s="42">
        <f t="shared" si="17"/>
        <v>932.28036742187476</v>
      </c>
      <c r="Z18" s="42">
        <f t="shared" si="17"/>
        <v>955.58737660742145</v>
      </c>
      <c r="AA18" s="42">
        <f t="shared" si="17"/>
        <v>979.4770610226069</v>
      </c>
      <c r="AB18" s="42">
        <f t="shared" si="17"/>
        <v>1003.963987548172</v>
      </c>
      <c r="AC18" s="42">
        <f t="shared" si="17"/>
        <v>1029.0630872368761</v>
      </c>
      <c r="AD18" s="42">
        <f t="shared" si="17"/>
        <v>1054.7896644177979</v>
      </c>
      <c r="AE18" s="42"/>
      <c r="AF18" s="42"/>
      <c r="AG18" s="42">
        <f t="shared" si="18"/>
        <v>-98.799999999999841</v>
      </c>
      <c r="AH18" s="42">
        <f t="shared" si="19"/>
        <v>-45.334999999999923</v>
      </c>
      <c r="AI18" s="42">
        <f t="shared" si="20"/>
        <v>15.060125000000426</v>
      </c>
      <c r="AJ18" s="42">
        <f t="shared" si="21"/>
        <v>83.117978125000718</v>
      </c>
      <c r="AK18" s="42">
        <f t="shared" si="22"/>
        <v>159.64541257812573</v>
      </c>
      <c r="AL18" s="42">
        <f t="shared" si="23"/>
        <v>245.53098139257918</v>
      </c>
      <c r="AM18" s="42">
        <f t="shared" si="24"/>
        <v>341.75313277739383</v>
      </c>
      <c r="AN18" s="42">
        <f t="shared" si="25"/>
        <v>449.38922563182894</v>
      </c>
      <c r="AO18" s="42">
        <f t="shared" si="26"/>
        <v>569.62544726112515</v>
      </c>
      <c r="AP18" s="42">
        <f t="shared" si="27"/>
        <v>703.76772353000365</v>
      </c>
      <c r="AQ18" s="42"/>
      <c r="AR18" s="42">
        <f t="shared" si="10"/>
        <v>33784</v>
      </c>
      <c r="AS18" s="42">
        <f t="shared" ref="AS18:BA18" si="30">AR18*$AR$3</f>
        <v>34628.6</v>
      </c>
      <c r="AT18" s="42">
        <f t="shared" si="30"/>
        <v>35494.314999999995</v>
      </c>
      <c r="AU18" s="42">
        <f t="shared" si="30"/>
        <v>36381.672874999989</v>
      </c>
      <c r="AV18" s="42">
        <f t="shared" si="30"/>
        <v>37291.214696874988</v>
      </c>
      <c r="AW18" s="42">
        <f t="shared" si="30"/>
        <v>38223.495064296862</v>
      </c>
      <c r="AX18" s="42">
        <f t="shared" si="30"/>
        <v>39179.082440904276</v>
      </c>
      <c r="AY18" s="42">
        <f t="shared" si="30"/>
        <v>40158.55950192688</v>
      </c>
      <c r="AZ18" s="42">
        <f t="shared" si="30"/>
        <v>41162.523489475047</v>
      </c>
      <c r="BA18" s="42">
        <f t="shared" si="30"/>
        <v>42191.586576711918</v>
      </c>
    </row>
    <row r="19" spans="1:53" ht="17.25" customHeight="1" x14ac:dyDescent="0.25">
      <c r="A19" s="46"/>
      <c r="B19" s="3">
        <f>'HUD Income'!$C$25</f>
        <v>41200</v>
      </c>
      <c r="C19" s="1">
        <v>0.5</v>
      </c>
      <c r="D19" s="3">
        <f>'HUD Income'!$M$25</f>
        <v>1030</v>
      </c>
      <c r="E19" s="3">
        <f t="shared" si="12"/>
        <v>1030</v>
      </c>
      <c r="F19" s="3">
        <f>Rents!$E$49</f>
        <v>678</v>
      </c>
      <c r="G19" s="3">
        <f t="shared" si="13"/>
        <v>-352</v>
      </c>
      <c r="H19" s="17" t="str">
        <f t="shared" si="14"/>
        <v>N/A</v>
      </c>
      <c r="J19" s="42">
        <f t="shared" si="15"/>
        <v>745.80000000000007</v>
      </c>
      <c r="K19" s="42">
        <f t="shared" ref="K19:S19" si="31">J19*1.1</f>
        <v>820.38000000000011</v>
      </c>
      <c r="L19" s="42">
        <f t="shared" si="31"/>
        <v>902.41800000000023</v>
      </c>
      <c r="M19" s="42">
        <f t="shared" si="31"/>
        <v>992.65980000000036</v>
      </c>
      <c r="N19" s="42">
        <f t="shared" si="31"/>
        <v>1091.9257800000005</v>
      </c>
      <c r="O19" s="42">
        <f t="shared" si="31"/>
        <v>1201.1183580000006</v>
      </c>
      <c r="P19" s="42">
        <f t="shared" si="31"/>
        <v>1321.2301938000007</v>
      </c>
      <c r="Q19" s="42">
        <f t="shared" si="31"/>
        <v>1453.3532131800009</v>
      </c>
      <c r="R19" s="42">
        <f t="shared" si="31"/>
        <v>1598.6885344980012</v>
      </c>
      <c r="S19" s="42">
        <f t="shared" si="31"/>
        <v>1758.5573879478015</v>
      </c>
      <c r="T19" s="42"/>
      <c r="U19" s="42">
        <f t="shared" si="17"/>
        <v>1055.7499999999998</v>
      </c>
      <c r="V19" s="42">
        <f t="shared" si="17"/>
        <v>1082.1437499999995</v>
      </c>
      <c r="W19" s="42">
        <f t="shared" si="17"/>
        <v>1109.1973437499994</v>
      </c>
      <c r="X19" s="42">
        <f t="shared" si="17"/>
        <v>1136.9272773437494</v>
      </c>
      <c r="Y19" s="42">
        <f t="shared" si="17"/>
        <v>1165.3504592773431</v>
      </c>
      <c r="Z19" s="42">
        <f t="shared" si="17"/>
        <v>1194.4842207592767</v>
      </c>
      <c r="AA19" s="42">
        <f t="shared" si="17"/>
        <v>1224.3463262782584</v>
      </c>
      <c r="AB19" s="42">
        <f t="shared" si="17"/>
        <v>1254.9549844352148</v>
      </c>
      <c r="AC19" s="42">
        <f t="shared" si="17"/>
        <v>1286.328859046095</v>
      </c>
      <c r="AD19" s="42">
        <f t="shared" si="17"/>
        <v>1318.4870805222472</v>
      </c>
      <c r="AE19" s="42"/>
      <c r="AF19" s="42"/>
      <c r="AG19" s="42">
        <f t="shared" si="18"/>
        <v>-309.9499999999997</v>
      </c>
      <c r="AH19" s="42">
        <f t="shared" si="19"/>
        <v>-261.76374999999939</v>
      </c>
      <c r="AI19" s="42">
        <f t="shared" si="20"/>
        <v>-206.77934374999916</v>
      </c>
      <c r="AJ19" s="42">
        <f t="shared" si="21"/>
        <v>-144.26747734374908</v>
      </c>
      <c r="AK19" s="42">
        <f t="shared" si="22"/>
        <v>-73.424679277342648</v>
      </c>
      <c r="AL19" s="42">
        <f t="shared" si="23"/>
        <v>6.6341372407239305</v>
      </c>
      <c r="AM19" s="42">
        <f t="shared" si="24"/>
        <v>96.883867521742332</v>
      </c>
      <c r="AN19" s="42">
        <f t="shared" si="25"/>
        <v>198.39822874478614</v>
      </c>
      <c r="AO19" s="42">
        <f t="shared" si="26"/>
        <v>312.35967545190624</v>
      </c>
      <c r="AP19" s="42">
        <f t="shared" si="27"/>
        <v>440.07030742555435</v>
      </c>
      <c r="AQ19" s="42"/>
      <c r="AR19" s="42">
        <f t="shared" si="10"/>
        <v>42229.999999999993</v>
      </c>
      <c r="AS19" s="42">
        <f t="shared" ref="AS19:BA19" si="32">AR19*$AR$3</f>
        <v>43285.749999999985</v>
      </c>
      <c r="AT19" s="42">
        <f t="shared" si="32"/>
        <v>44367.893749999981</v>
      </c>
      <c r="AU19" s="42">
        <f t="shared" si="32"/>
        <v>45477.091093749979</v>
      </c>
      <c r="AV19" s="42">
        <f t="shared" si="32"/>
        <v>46614.018371093727</v>
      </c>
      <c r="AW19" s="42">
        <f t="shared" si="32"/>
        <v>47779.368830371066</v>
      </c>
      <c r="AX19" s="42">
        <f t="shared" si="32"/>
        <v>48973.85305113034</v>
      </c>
      <c r="AY19" s="42">
        <f t="shared" si="32"/>
        <v>50198.199377408593</v>
      </c>
      <c r="AZ19" s="42">
        <f t="shared" si="32"/>
        <v>51453.154361843801</v>
      </c>
      <c r="BA19" s="42">
        <f t="shared" si="32"/>
        <v>52739.483220889888</v>
      </c>
    </row>
    <row r="20" spans="1:53" ht="17.25" customHeight="1" x14ac:dyDescent="0.25">
      <c r="A20" s="46"/>
      <c r="B20" s="3">
        <f>'HUD Income'!$B$29</f>
        <v>43260</v>
      </c>
      <c r="C20" s="1">
        <v>0.6</v>
      </c>
      <c r="D20" s="3">
        <f>'HUD Income'!$M$29</f>
        <v>1236</v>
      </c>
      <c r="E20" s="3">
        <f t="shared" si="12"/>
        <v>1081.5</v>
      </c>
      <c r="F20" s="3">
        <f>Rents!$E$49</f>
        <v>678</v>
      </c>
      <c r="G20" s="3">
        <f t="shared" si="13"/>
        <v>-403.5</v>
      </c>
      <c r="H20" s="17" t="str">
        <f t="shared" si="14"/>
        <v>N/A</v>
      </c>
      <c r="J20" s="42">
        <f t="shared" si="15"/>
        <v>745.80000000000007</v>
      </c>
      <c r="K20" s="42">
        <f t="shared" ref="K20:S20" si="33">J20*1.1</f>
        <v>820.38000000000011</v>
      </c>
      <c r="L20" s="42">
        <f t="shared" si="33"/>
        <v>902.41800000000023</v>
      </c>
      <c r="M20" s="42">
        <f t="shared" si="33"/>
        <v>992.65980000000036</v>
      </c>
      <c r="N20" s="42">
        <f t="shared" si="33"/>
        <v>1091.9257800000005</v>
      </c>
      <c r="O20" s="42">
        <f t="shared" si="33"/>
        <v>1201.1183580000006</v>
      </c>
      <c r="P20" s="42">
        <f t="shared" si="33"/>
        <v>1321.2301938000007</v>
      </c>
      <c r="Q20" s="42">
        <f t="shared" si="33"/>
        <v>1453.3532131800009</v>
      </c>
      <c r="R20" s="42">
        <f t="shared" si="33"/>
        <v>1598.6885344980012</v>
      </c>
      <c r="S20" s="42">
        <f t="shared" si="33"/>
        <v>1758.5573879478015</v>
      </c>
      <c r="T20" s="42"/>
      <c r="U20" s="42">
        <f t="shared" si="17"/>
        <v>1108.5374999999997</v>
      </c>
      <c r="V20" s="42">
        <f t="shared" si="17"/>
        <v>1136.2509374999997</v>
      </c>
      <c r="W20" s="42">
        <f t="shared" si="17"/>
        <v>1164.6572109374995</v>
      </c>
      <c r="X20" s="42">
        <f t="shared" si="17"/>
        <v>1193.7736412109371</v>
      </c>
      <c r="Y20" s="42">
        <f t="shared" si="17"/>
        <v>1223.6179822412103</v>
      </c>
      <c r="Z20" s="42">
        <f t="shared" si="17"/>
        <v>1254.2084317972406</v>
      </c>
      <c r="AA20" s="42">
        <f t="shared" si="17"/>
        <v>1285.5636425921714</v>
      </c>
      <c r="AB20" s="42">
        <f t="shared" si="17"/>
        <v>1317.7027336569756</v>
      </c>
      <c r="AC20" s="42">
        <f t="shared" si="17"/>
        <v>1350.6453019983999</v>
      </c>
      <c r="AD20" s="42">
        <f t="shared" si="17"/>
        <v>1384.4114345483597</v>
      </c>
      <c r="AE20" s="42"/>
      <c r="AF20" s="42"/>
      <c r="AG20" s="42">
        <f t="shared" si="18"/>
        <v>-362.73749999999961</v>
      </c>
      <c r="AH20" s="42">
        <f t="shared" si="19"/>
        <v>-315.87093749999963</v>
      </c>
      <c r="AI20" s="42">
        <f t="shared" si="20"/>
        <v>-262.23921093749925</v>
      </c>
      <c r="AJ20" s="42">
        <f t="shared" si="21"/>
        <v>-201.1138412109367</v>
      </c>
      <c r="AK20" s="42">
        <f t="shared" si="22"/>
        <v>-131.69220224120977</v>
      </c>
      <c r="AL20" s="42">
        <f t="shared" si="23"/>
        <v>-53.090073797239938</v>
      </c>
      <c r="AM20" s="42">
        <f t="shared" si="24"/>
        <v>35.666551207829343</v>
      </c>
      <c r="AN20" s="42">
        <f t="shared" si="25"/>
        <v>135.6504795230253</v>
      </c>
      <c r="AO20" s="42">
        <f t="shared" si="26"/>
        <v>248.04323249960134</v>
      </c>
      <c r="AP20" s="42">
        <f t="shared" si="27"/>
        <v>374.14595339944185</v>
      </c>
      <c r="AQ20" s="42"/>
      <c r="AR20" s="42">
        <f t="shared" si="10"/>
        <v>44341.499999999993</v>
      </c>
      <c r="AS20" s="42">
        <f t="shared" ref="AS20:BA20" si="34">AR20*$AR$3</f>
        <v>45450.037499999991</v>
      </c>
      <c r="AT20" s="42">
        <f t="shared" si="34"/>
        <v>46586.288437499985</v>
      </c>
      <c r="AU20" s="42">
        <f t="shared" si="34"/>
        <v>47750.945648437482</v>
      </c>
      <c r="AV20" s="42">
        <f t="shared" si="34"/>
        <v>48944.719289648412</v>
      </c>
      <c r="AW20" s="42">
        <f t="shared" si="34"/>
        <v>50168.337271889621</v>
      </c>
      <c r="AX20" s="42">
        <f t="shared" si="34"/>
        <v>51422.545703686854</v>
      </c>
      <c r="AY20" s="42">
        <f t="shared" si="34"/>
        <v>52708.109346279023</v>
      </c>
      <c r="AZ20" s="42">
        <f t="shared" si="34"/>
        <v>54025.812079935997</v>
      </c>
      <c r="BA20" s="42">
        <f t="shared" si="34"/>
        <v>55376.457381934393</v>
      </c>
    </row>
    <row r="21" spans="1:53" ht="17.25" customHeight="1" x14ac:dyDescent="0.25">
      <c r="A21" s="46"/>
      <c r="B21" s="3">
        <f>'HUD Income'!$B$33</f>
        <v>57700</v>
      </c>
      <c r="C21" s="1">
        <v>0.8</v>
      </c>
      <c r="D21" s="3">
        <f>'HUD Income'!$M$33</f>
        <v>1648.75</v>
      </c>
      <c r="E21" s="3">
        <f t="shared" si="12"/>
        <v>1442.5</v>
      </c>
      <c r="F21" s="3">
        <f>Rents!$E$49</f>
        <v>678</v>
      </c>
      <c r="G21" s="3">
        <f t="shared" si="13"/>
        <v>-764.5</v>
      </c>
      <c r="H21" s="17" t="str">
        <f t="shared" si="14"/>
        <v>N/A</v>
      </c>
      <c r="J21" s="42">
        <f t="shared" si="15"/>
        <v>745.80000000000007</v>
      </c>
      <c r="K21" s="42">
        <f t="shared" ref="K21:S21" si="35">J21*1.1</f>
        <v>820.38000000000011</v>
      </c>
      <c r="L21" s="42">
        <f t="shared" si="35"/>
        <v>902.41800000000023</v>
      </c>
      <c r="M21" s="42">
        <f t="shared" si="35"/>
        <v>992.65980000000036</v>
      </c>
      <c r="N21" s="42">
        <f t="shared" si="35"/>
        <v>1091.9257800000005</v>
      </c>
      <c r="O21" s="42">
        <f t="shared" si="35"/>
        <v>1201.1183580000006</v>
      </c>
      <c r="P21" s="42">
        <f t="shared" si="35"/>
        <v>1321.2301938000007</v>
      </c>
      <c r="Q21" s="42">
        <f t="shared" si="35"/>
        <v>1453.3532131800009</v>
      </c>
      <c r="R21" s="42">
        <f t="shared" si="35"/>
        <v>1598.6885344980012</v>
      </c>
      <c r="S21" s="42">
        <f t="shared" si="35"/>
        <v>1758.5573879478015</v>
      </c>
      <c r="T21" s="42"/>
      <c r="U21" s="42">
        <f t="shared" si="17"/>
        <v>1478.5624999999998</v>
      </c>
      <c r="V21" s="42">
        <f t="shared" si="17"/>
        <v>1515.5265624999995</v>
      </c>
      <c r="W21" s="42">
        <f t="shared" si="17"/>
        <v>1553.4147265624995</v>
      </c>
      <c r="X21" s="42">
        <f t="shared" si="17"/>
        <v>1592.2500947265617</v>
      </c>
      <c r="Y21" s="42">
        <f t="shared" si="17"/>
        <v>1632.0563470947257</v>
      </c>
      <c r="Z21" s="42">
        <f t="shared" si="17"/>
        <v>1672.8577557720937</v>
      </c>
      <c r="AA21" s="42">
        <f t="shared" si="17"/>
        <v>1714.679199666396</v>
      </c>
      <c r="AB21" s="42">
        <f t="shared" si="17"/>
        <v>1757.5461796580557</v>
      </c>
      <c r="AC21" s="42">
        <f t="shared" si="17"/>
        <v>1801.4848341495072</v>
      </c>
      <c r="AD21" s="42">
        <f t="shared" si="17"/>
        <v>1846.5219550032443</v>
      </c>
      <c r="AE21" s="42"/>
      <c r="AF21" s="42"/>
      <c r="AG21" s="42">
        <f t="shared" si="18"/>
        <v>-732.7624999999997</v>
      </c>
      <c r="AH21" s="42">
        <f t="shared" si="19"/>
        <v>-695.14656249999939</v>
      </c>
      <c r="AI21" s="42">
        <f t="shared" si="20"/>
        <v>-650.99672656249925</v>
      </c>
      <c r="AJ21" s="42">
        <f t="shared" si="21"/>
        <v>-599.5902947265613</v>
      </c>
      <c r="AK21" s="42">
        <f t="shared" si="22"/>
        <v>-540.13056709472517</v>
      </c>
      <c r="AL21" s="42">
        <f t="shared" si="23"/>
        <v>-471.73939777209307</v>
      </c>
      <c r="AM21" s="42">
        <f t="shared" si="24"/>
        <v>-393.44900586639528</v>
      </c>
      <c r="AN21" s="42">
        <f t="shared" si="25"/>
        <v>-304.19296647805481</v>
      </c>
      <c r="AO21" s="42">
        <f t="shared" si="26"/>
        <v>-202.79629965150593</v>
      </c>
      <c r="AP21" s="42">
        <f t="shared" si="27"/>
        <v>-87.964567055442785</v>
      </c>
      <c r="AQ21" s="42"/>
      <c r="AR21" s="42">
        <f t="shared" si="10"/>
        <v>59142.499999999993</v>
      </c>
      <c r="AS21" s="42">
        <f t="shared" ref="AS21:BA21" si="36">AR21*$AR$3</f>
        <v>60621.062499999985</v>
      </c>
      <c r="AT21" s="42">
        <f t="shared" si="36"/>
        <v>62136.589062499981</v>
      </c>
      <c r="AU21" s="42">
        <f t="shared" si="36"/>
        <v>63690.003789062474</v>
      </c>
      <c r="AV21" s="42">
        <f t="shared" si="36"/>
        <v>65282.253883789032</v>
      </c>
      <c r="AW21" s="42">
        <f t="shared" si="36"/>
        <v>66914.310230883755</v>
      </c>
      <c r="AX21" s="42">
        <f t="shared" si="36"/>
        <v>68587.167986655841</v>
      </c>
      <c r="AY21" s="42">
        <f t="shared" si="36"/>
        <v>70301.847186322237</v>
      </c>
      <c r="AZ21" s="42">
        <f t="shared" si="36"/>
        <v>72059.393365980286</v>
      </c>
      <c r="BA21" s="42">
        <f t="shared" si="36"/>
        <v>73860.87820012978</v>
      </c>
    </row>
    <row r="22" spans="1:53" ht="17.25" customHeight="1" x14ac:dyDescent="0.25">
      <c r="A22" s="46"/>
      <c r="B22" s="3"/>
      <c r="C22" s="1"/>
      <c r="D22" s="3"/>
      <c r="E22" s="3"/>
      <c r="F22" s="3"/>
      <c r="G22" s="3"/>
      <c r="H22" s="17"/>
    </row>
    <row r="23" spans="1:53" ht="17.25" customHeight="1" x14ac:dyDescent="0.25">
      <c r="A23" s="46"/>
      <c r="B23" s="3"/>
      <c r="C23" s="1"/>
      <c r="D23" s="3"/>
      <c r="E23" s="3"/>
      <c r="F23" s="3"/>
      <c r="G23" s="3"/>
      <c r="H23" s="17"/>
    </row>
    <row r="24" spans="1:53" ht="17.25" customHeight="1" x14ac:dyDescent="0.25">
      <c r="B24" s="19" t="s">
        <v>60</v>
      </c>
    </row>
    <row r="25" spans="1:53" s="19" customFormat="1" ht="17.25" customHeight="1" x14ac:dyDescent="0.25">
      <c r="B25" s="20" t="s">
        <v>0</v>
      </c>
      <c r="C25" s="20" t="s">
        <v>1</v>
      </c>
      <c r="D25" s="20" t="s">
        <v>3</v>
      </c>
      <c r="E25" s="20" t="s">
        <v>39</v>
      </c>
      <c r="F25" s="20" t="s">
        <v>2</v>
      </c>
      <c r="G25" s="20" t="s">
        <v>58</v>
      </c>
      <c r="H25" s="21" t="s">
        <v>38</v>
      </c>
      <c r="J25" s="30" t="s">
        <v>114</v>
      </c>
      <c r="K25" s="30" t="s">
        <v>104</v>
      </c>
      <c r="L25" s="30" t="s">
        <v>105</v>
      </c>
      <c r="M25" s="30" t="s">
        <v>106</v>
      </c>
      <c r="N25" s="30" t="s">
        <v>107</v>
      </c>
      <c r="O25" s="30" t="s">
        <v>108</v>
      </c>
      <c r="P25" s="30" t="s">
        <v>109</v>
      </c>
      <c r="Q25" s="30" t="s">
        <v>110</v>
      </c>
      <c r="R25" s="30" t="s">
        <v>111</v>
      </c>
      <c r="S25" s="30" t="s">
        <v>112</v>
      </c>
      <c r="U25" s="30" t="s">
        <v>114</v>
      </c>
      <c r="V25" s="30" t="s">
        <v>104</v>
      </c>
      <c r="W25" s="30" t="s">
        <v>105</v>
      </c>
      <c r="X25" s="30" t="s">
        <v>106</v>
      </c>
      <c r="Y25" s="30" t="s">
        <v>107</v>
      </c>
      <c r="Z25" s="30" t="s">
        <v>108</v>
      </c>
      <c r="AA25" s="30" t="s">
        <v>109</v>
      </c>
      <c r="AB25" s="30" t="s">
        <v>110</v>
      </c>
      <c r="AC25" s="30" t="s">
        <v>111</v>
      </c>
      <c r="AD25" s="30" t="s">
        <v>112</v>
      </c>
      <c r="AG25" s="30" t="s">
        <v>114</v>
      </c>
      <c r="AH25" s="30" t="s">
        <v>104</v>
      </c>
      <c r="AI25" s="30" t="s">
        <v>105</v>
      </c>
      <c r="AJ25" s="30" t="s">
        <v>106</v>
      </c>
      <c r="AK25" s="30" t="s">
        <v>107</v>
      </c>
      <c r="AL25" s="30" t="s">
        <v>108</v>
      </c>
      <c r="AM25" s="30" t="s">
        <v>109</v>
      </c>
      <c r="AN25" s="30" t="s">
        <v>110</v>
      </c>
      <c r="AO25" s="30" t="s">
        <v>111</v>
      </c>
      <c r="AP25" s="30" t="s">
        <v>112</v>
      </c>
      <c r="AR25" s="30" t="s">
        <v>114</v>
      </c>
      <c r="AS25" s="30" t="s">
        <v>104</v>
      </c>
      <c r="AT25" s="30" t="s">
        <v>105</v>
      </c>
      <c r="AU25" s="30" t="s">
        <v>106</v>
      </c>
      <c r="AV25" s="30" t="s">
        <v>107</v>
      </c>
      <c r="AW25" s="30" t="s">
        <v>108</v>
      </c>
      <c r="AX25" s="30" t="s">
        <v>109</v>
      </c>
      <c r="AY25" s="30" t="s">
        <v>110</v>
      </c>
      <c r="AZ25" s="30" t="s">
        <v>111</v>
      </c>
      <c r="BA25" s="30" t="s">
        <v>112</v>
      </c>
    </row>
    <row r="26" spans="1:53" ht="17.25" customHeight="1" x14ac:dyDescent="0.25">
      <c r="A26" s="46" t="s">
        <v>35</v>
      </c>
      <c r="B26" s="3"/>
      <c r="C26" s="1"/>
      <c r="D26" s="3"/>
      <c r="E26" s="3"/>
      <c r="F26" s="3"/>
      <c r="G26" s="3"/>
      <c r="H26" s="17"/>
    </row>
    <row r="27" spans="1:53" ht="17.25" customHeight="1" x14ac:dyDescent="0.25">
      <c r="A27" s="46"/>
      <c r="B27" s="3">
        <f>'HUD Income'!$D$17</f>
        <v>27810</v>
      </c>
      <c r="C27" s="1">
        <v>0.3</v>
      </c>
      <c r="D27" s="3">
        <f>'HUD Income'!$N$17</f>
        <v>695.25</v>
      </c>
      <c r="E27" s="3">
        <f t="shared" ref="E27:E31" si="37">B27*0.3/12</f>
        <v>695.25</v>
      </c>
      <c r="F27" s="3">
        <f>Rents!$E$49</f>
        <v>678</v>
      </c>
      <c r="G27" s="3">
        <f t="shared" ref="G27:G31" si="38">F27-E27</f>
        <v>-17.25</v>
      </c>
      <c r="H27" s="17" t="str">
        <f t="shared" ref="H27:H31" si="39">IF(G27&gt;0,G27,"N/A")</f>
        <v>N/A</v>
      </c>
      <c r="I27" s="11"/>
      <c r="J27" s="42">
        <f t="shared" ref="J27:J31" si="40">$F27*1.1</f>
        <v>745.80000000000007</v>
      </c>
      <c r="K27" s="42">
        <f t="shared" ref="K27:S27" si="41">J27*1.1</f>
        <v>820.38000000000011</v>
      </c>
      <c r="L27" s="42">
        <f t="shared" si="41"/>
        <v>902.41800000000023</v>
      </c>
      <c r="M27" s="42">
        <f t="shared" si="41"/>
        <v>992.65980000000036</v>
      </c>
      <c r="N27" s="42">
        <f t="shared" si="41"/>
        <v>1091.9257800000005</v>
      </c>
      <c r="O27" s="42">
        <f t="shared" si="41"/>
        <v>1201.1183580000006</v>
      </c>
      <c r="P27" s="42">
        <f t="shared" si="41"/>
        <v>1321.2301938000007</v>
      </c>
      <c r="Q27" s="42">
        <f t="shared" si="41"/>
        <v>1453.3532131800009</v>
      </c>
      <c r="R27" s="42">
        <f t="shared" si="41"/>
        <v>1598.6885344980012</v>
      </c>
      <c r="S27" s="42">
        <f t="shared" si="41"/>
        <v>1758.5573879478015</v>
      </c>
      <c r="T27" s="42"/>
      <c r="U27" s="42">
        <f t="shared" ref="U27:AD31" si="42">(AR27*$U$4)/12</f>
        <v>712.63124999999991</v>
      </c>
      <c r="V27" s="42">
        <f t="shared" si="42"/>
        <v>730.44703124999978</v>
      </c>
      <c r="W27" s="42">
        <f t="shared" si="42"/>
        <v>748.7082070312498</v>
      </c>
      <c r="X27" s="42">
        <f t="shared" si="42"/>
        <v>767.42591220703105</v>
      </c>
      <c r="Y27" s="42">
        <f t="shared" si="42"/>
        <v>786.61156001220661</v>
      </c>
      <c r="Z27" s="42">
        <f t="shared" si="42"/>
        <v>806.27684901251178</v>
      </c>
      <c r="AA27" s="42">
        <f t="shared" si="42"/>
        <v>826.43377023782443</v>
      </c>
      <c r="AB27" s="42">
        <f t="shared" si="42"/>
        <v>847.09461449376988</v>
      </c>
      <c r="AC27" s="42">
        <f t="shared" si="42"/>
        <v>868.27197985611417</v>
      </c>
      <c r="AD27" s="42">
        <f t="shared" si="42"/>
        <v>889.97877935251688</v>
      </c>
      <c r="AE27" s="42"/>
      <c r="AF27" s="42"/>
      <c r="AG27" s="42">
        <f t="shared" ref="AG27:AG31" si="43">J27-U27</f>
        <v>33.168750000000159</v>
      </c>
      <c r="AH27" s="42">
        <f t="shared" ref="AH27:AH31" si="44">K27-V27</f>
        <v>89.932968750000327</v>
      </c>
      <c r="AI27" s="42">
        <f t="shared" ref="AI27:AI31" si="45">L27-W27</f>
        <v>153.70979296875043</v>
      </c>
      <c r="AJ27" s="42">
        <f t="shared" ref="AJ27:AJ31" si="46">M27-X27</f>
        <v>225.23388779296931</v>
      </c>
      <c r="AK27" s="42">
        <f t="shared" ref="AK27:AK31" si="47">N27-Y27</f>
        <v>305.31421998779388</v>
      </c>
      <c r="AL27" s="42">
        <f t="shared" ref="AL27:AL31" si="48">O27-Z27</f>
        <v>394.84150898748885</v>
      </c>
      <c r="AM27" s="42">
        <f t="shared" ref="AM27:AM31" si="49">P27-AA27</f>
        <v>494.7964235621763</v>
      </c>
      <c r="AN27" s="42">
        <f t="shared" ref="AN27:AN31" si="50">Q27-AB27</f>
        <v>606.25859868623104</v>
      </c>
      <c r="AO27" s="42">
        <f t="shared" ref="AO27:AO31" si="51">R27-AC27</f>
        <v>730.41655464188705</v>
      </c>
      <c r="AP27" s="42">
        <f t="shared" ref="AP27:AP31" si="52">S27-AD27</f>
        <v>868.57860859528466</v>
      </c>
      <c r="AQ27" s="42"/>
      <c r="AR27" s="42">
        <f t="shared" ref="AR27:AR31" si="53">B27*$AR$3</f>
        <v>28505.249999999996</v>
      </c>
      <c r="AS27" s="42">
        <f t="shared" ref="AS27:BA27" si="54">AR27*$AR$3</f>
        <v>29217.881249999995</v>
      </c>
      <c r="AT27" s="42">
        <f t="shared" si="54"/>
        <v>29948.328281249993</v>
      </c>
      <c r="AU27" s="42">
        <f t="shared" si="54"/>
        <v>30697.036488281239</v>
      </c>
      <c r="AV27" s="42">
        <f t="shared" si="54"/>
        <v>31464.462400488268</v>
      </c>
      <c r="AW27" s="42">
        <f t="shared" si="54"/>
        <v>32251.073960500471</v>
      </c>
      <c r="AX27" s="42">
        <f t="shared" si="54"/>
        <v>33057.35080951298</v>
      </c>
      <c r="AY27" s="42">
        <f t="shared" si="54"/>
        <v>33883.784579750798</v>
      </c>
      <c r="AZ27" s="42">
        <f t="shared" si="54"/>
        <v>34730.879194244568</v>
      </c>
      <c r="BA27" s="42">
        <f t="shared" si="54"/>
        <v>35599.151174100676</v>
      </c>
    </row>
    <row r="28" spans="1:53" ht="17.25" customHeight="1" x14ac:dyDescent="0.25">
      <c r="A28" s="46"/>
      <c r="B28" s="3">
        <f>'HUD Income'!$D$21</f>
        <v>37080</v>
      </c>
      <c r="C28" s="1">
        <v>0.4</v>
      </c>
      <c r="D28" s="3">
        <f>'HUD Income'!$N$21</f>
        <v>927</v>
      </c>
      <c r="E28" s="3">
        <f t="shared" si="37"/>
        <v>927</v>
      </c>
      <c r="F28" s="3">
        <f>Rents!$E$49</f>
        <v>678</v>
      </c>
      <c r="G28" s="3">
        <f t="shared" si="38"/>
        <v>-249</v>
      </c>
      <c r="H28" s="17" t="str">
        <f t="shared" si="39"/>
        <v>N/A</v>
      </c>
      <c r="I28" s="11"/>
      <c r="J28" s="42">
        <f t="shared" si="40"/>
        <v>745.80000000000007</v>
      </c>
      <c r="K28" s="42">
        <f t="shared" ref="K28:S28" si="55">J28*1.1</f>
        <v>820.38000000000011</v>
      </c>
      <c r="L28" s="42">
        <f t="shared" si="55"/>
        <v>902.41800000000023</v>
      </c>
      <c r="M28" s="42">
        <f t="shared" si="55"/>
        <v>992.65980000000036</v>
      </c>
      <c r="N28" s="42">
        <f t="shared" si="55"/>
        <v>1091.9257800000005</v>
      </c>
      <c r="O28" s="42">
        <f t="shared" si="55"/>
        <v>1201.1183580000006</v>
      </c>
      <c r="P28" s="42">
        <f t="shared" si="55"/>
        <v>1321.2301938000007</v>
      </c>
      <c r="Q28" s="42">
        <f t="shared" si="55"/>
        <v>1453.3532131800009</v>
      </c>
      <c r="R28" s="42">
        <f t="shared" si="55"/>
        <v>1598.6885344980012</v>
      </c>
      <c r="S28" s="42">
        <f t="shared" si="55"/>
        <v>1758.5573879478015</v>
      </c>
      <c r="T28" s="42"/>
      <c r="U28" s="42">
        <f t="shared" si="42"/>
        <v>950.17500000000007</v>
      </c>
      <c r="V28" s="42">
        <f t="shared" si="42"/>
        <v>973.92937499999982</v>
      </c>
      <c r="W28" s="42">
        <f t="shared" si="42"/>
        <v>998.27760937499988</v>
      </c>
      <c r="X28" s="42">
        <f t="shared" si="42"/>
        <v>1023.2345496093749</v>
      </c>
      <c r="Y28" s="42">
        <f t="shared" si="42"/>
        <v>1048.8154133496091</v>
      </c>
      <c r="Z28" s="42">
        <f t="shared" si="42"/>
        <v>1075.0357986833492</v>
      </c>
      <c r="AA28" s="42">
        <f t="shared" si="42"/>
        <v>1101.9116936504329</v>
      </c>
      <c r="AB28" s="42">
        <f t="shared" si="42"/>
        <v>1129.4594859916936</v>
      </c>
      <c r="AC28" s="42">
        <f t="shared" si="42"/>
        <v>1157.6959731414859</v>
      </c>
      <c r="AD28" s="42">
        <f t="shared" si="42"/>
        <v>1186.6383724700229</v>
      </c>
      <c r="AE28" s="42"/>
      <c r="AF28" s="42"/>
      <c r="AG28" s="42">
        <f t="shared" si="43"/>
        <v>-204.375</v>
      </c>
      <c r="AH28" s="42">
        <f t="shared" si="44"/>
        <v>-153.54937499999971</v>
      </c>
      <c r="AI28" s="42">
        <f t="shared" si="45"/>
        <v>-95.85960937499965</v>
      </c>
      <c r="AJ28" s="42">
        <f t="shared" si="46"/>
        <v>-30.574749609374521</v>
      </c>
      <c r="AK28" s="42">
        <f t="shared" si="47"/>
        <v>43.11036665039137</v>
      </c>
      <c r="AL28" s="42">
        <f t="shared" si="48"/>
        <v>126.08255931665144</v>
      </c>
      <c r="AM28" s="42">
        <f t="shared" si="49"/>
        <v>219.31850014956785</v>
      </c>
      <c r="AN28" s="42">
        <f t="shared" si="50"/>
        <v>323.89372718830737</v>
      </c>
      <c r="AO28" s="42">
        <f t="shared" si="51"/>
        <v>440.99256135651535</v>
      </c>
      <c r="AP28" s="42">
        <f t="shared" si="52"/>
        <v>571.91901547777866</v>
      </c>
      <c r="AQ28" s="42"/>
      <c r="AR28" s="42">
        <f t="shared" si="53"/>
        <v>38007</v>
      </c>
      <c r="AS28" s="42">
        <f t="shared" ref="AS28:BA28" si="56">AR28*$AR$3</f>
        <v>38957.174999999996</v>
      </c>
      <c r="AT28" s="42">
        <f t="shared" si="56"/>
        <v>39931.104374999995</v>
      </c>
      <c r="AU28" s="42">
        <f t="shared" si="56"/>
        <v>40929.381984374995</v>
      </c>
      <c r="AV28" s="42">
        <f t="shared" si="56"/>
        <v>41952.616533984365</v>
      </c>
      <c r="AW28" s="42">
        <f t="shared" si="56"/>
        <v>43001.431947333971</v>
      </c>
      <c r="AX28" s="42">
        <f t="shared" si="56"/>
        <v>44076.467746017319</v>
      </c>
      <c r="AY28" s="42">
        <f t="shared" si="56"/>
        <v>45178.379439667748</v>
      </c>
      <c r="AZ28" s="42">
        <f t="shared" si="56"/>
        <v>46307.838925659438</v>
      </c>
      <c r="BA28" s="42">
        <f t="shared" si="56"/>
        <v>47465.534898800921</v>
      </c>
    </row>
    <row r="29" spans="1:53" ht="17.25" customHeight="1" x14ac:dyDescent="0.25">
      <c r="A29" s="46"/>
      <c r="B29" s="3">
        <f>'HUD Income'!$D$25</f>
        <v>46350</v>
      </c>
      <c r="C29" s="1">
        <v>0.5</v>
      </c>
      <c r="D29" s="3">
        <f>'HUD Income'!$N$25</f>
        <v>1158.75</v>
      </c>
      <c r="E29" s="3">
        <f t="shared" si="37"/>
        <v>1158.75</v>
      </c>
      <c r="F29" s="3">
        <f>Rents!$E$49</f>
        <v>678</v>
      </c>
      <c r="G29" s="3">
        <f t="shared" si="38"/>
        <v>-480.75</v>
      </c>
      <c r="H29" s="17" t="str">
        <f t="shared" si="39"/>
        <v>N/A</v>
      </c>
      <c r="I29" s="11"/>
      <c r="J29" s="42">
        <f t="shared" si="40"/>
        <v>745.80000000000007</v>
      </c>
      <c r="K29" s="42">
        <f t="shared" ref="K29:S29" si="57">J29*1.1</f>
        <v>820.38000000000011</v>
      </c>
      <c r="L29" s="42">
        <f t="shared" si="57"/>
        <v>902.41800000000023</v>
      </c>
      <c r="M29" s="42">
        <f t="shared" si="57"/>
        <v>992.65980000000036</v>
      </c>
      <c r="N29" s="42">
        <f t="shared" si="57"/>
        <v>1091.9257800000005</v>
      </c>
      <c r="O29" s="42">
        <f t="shared" si="57"/>
        <v>1201.1183580000006</v>
      </c>
      <c r="P29" s="42">
        <f t="shared" si="57"/>
        <v>1321.2301938000007</v>
      </c>
      <c r="Q29" s="42">
        <f t="shared" si="57"/>
        <v>1453.3532131800009</v>
      </c>
      <c r="R29" s="42">
        <f t="shared" si="57"/>
        <v>1598.6885344980012</v>
      </c>
      <c r="S29" s="42">
        <f t="shared" si="57"/>
        <v>1758.5573879478015</v>
      </c>
      <c r="T29" s="42"/>
      <c r="U29" s="42">
        <f t="shared" si="42"/>
        <v>1187.7187499999998</v>
      </c>
      <c r="V29" s="42">
        <f t="shared" si="42"/>
        <v>1217.4117187499996</v>
      </c>
      <c r="W29" s="42">
        <f t="shared" si="42"/>
        <v>1247.8470117187494</v>
      </c>
      <c r="X29" s="42">
        <f t="shared" si="42"/>
        <v>1279.0431870117181</v>
      </c>
      <c r="Y29" s="42">
        <f t="shared" si="42"/>
        <v>1311.0192666870109</v>
      </c>
      <c r="Z29" s="42">
        <f t="shared" si="42"/>
        <v>1343.7947483541861</v>
      </c>
      <c r="AA29" s="42">
        <f t="shared" si="42"/>
        <v>1377.3896170630405</v>
      </c>
      <c r="AB29" s="42">
        <f t="shared" si="42"/>
        <v>1411.8243574896167</v>
      </c>
      <c r="AC29" s="42">
        <f t="shared" si="42"/>
        <v>1447.1199664268568</v>
      </c>
      <c r="AD29" s="42">
        <f t="shared" si="42"/>
        <v>1483.2979655875279</v>
      </c>
      <c r="AE29" s="42"/>
      <c r="AF29" s="42"/>
      <c r="AG29" s="42">
        <f t="shared" si="43"/>
        <v>-441.9187499999997</v>
      </c>
      <c r="AH29" s="42">
        <f t="shared" si="44"/>
        <v>-397.03171874999953</v>
      </c>
      <c r="AI29" s="42">
        <f t="shared" si="45"/>
        <v>-345.42901171874917</v>
      </c>
      <c r="AJ29" s="42">
        <f t="shared" si="46"/>
        <v>-286.38338701171779</v>
      </c>
      <c r="AK29" s="42">
        <f t="shared" si="47"/>
        <v>-219.09348668701045</v>
      </c>
      <c r="AL29" s="42">
        <f t="shared" si="48"/>
        <v>-142.67639035418551</v>
      </c>
      <c r="AM29" s="42">
        <f t="shared" si="49"/>
        <v>-56.159423263039798</v>
      </c>
      <c r="AN29" s="42">
        <f t="shared" si="50"/>
        <v>41.528855690384262</v>
      </c>
      <c r="AO29" s="42">
        <f t="shared" si="51"/>
        <v>151.56856807114445</v>
      </c>
      <c r="AP29" s="42">
        <f t="shared" si="52"/>
        <v>275.25942236027367</v>
      </c>
      <c r="AQ29" s="42"/>
      <c r="AR29" s="42">
        <f t="shared" si="53"/>
        <v>47508.749999999993</v>
      </c>
      <c r="AS29" s="42">
        <f t="shared" ref="AS29:BA29" si="58">AR29*$AR$3</f>
        <v>48696.468749999985</v>
      </c>
      <c r="AT29" s="42">
        <f t="shared" si="58"/>
        <v>49913.88046874998</v>
      </c>
      <c r="AU29" s="42">
        <f t="shared" si="58"/>
        <v>51161.727480468726</v>
      </c>
      <c r="AV29" s="42">
        <f t="shared" si="58"/>
        <v>52440.770667480443</v>
      </c>
      <c r="AW29" s="42">
        <f t="shared" si="58"/>
        <v>53751.789934167449</v>
      </c>
      <c r="AX29" s="42">
        <f t="shared" si="58"/>
        <v>55095.584682521629</v>
      </c>
      <c r="AY29" s="42">
        <f t="shared" si="58"/>
        <v>56472.974299584661</v>
      </c>
      <c r="AZ29" s="42">
        <f t="shared" si="58"/>
        <v>57884.798657074272</v>
      </c>
      <c r="BA29" s="42">
        <f t="shared" si="58"/>
        <v>59331.918623501122</v>
      </c>
    </row>
    <row r="30" spans="1:53" ht="17.25" customHeight="1" x14ac:dyDescent="0.25">
      <c r="A30" s="46"/>
      <c r="B30" s="3">
        <f>'HUD Income'!$D$29</f>
        <v>55620</v>
      </c>
      <c r="C30" s="1">
        <v>0.6</v>
      </c>
      <c r="D30" s="3">
        <f>'HUD Income'!$N$29</f>
        <v>1390.5</v>
      </c>
      <c r="E30" s="3">
        <f t="shared" si="37"/>
        <v>1390.5</v>
      </c>
      <c r="F30" s="3">
        <f>Rents!$E$49</f>
        <v>678</v>
      </c>
      <c r="G30" s="3">
        <f t="shared" si="38"/>
        <v>-712.5</v>
      </c>
      <c r="H30" s="17" t="str">
        <f t="shared" si="39"/>
        <v>N/A</v>
      </c>
      <c r="I30" s="11"/>
      <c r="J30" s="42">
        <f t="shared" si="40"/>
        <v>745.80000000000007</v>
      </c>
      <c r="K30" s="42">
        <f t="shared" ref="K30:S30" si="59">J30*1.1</f>
        <v>820.38000000000011</v>
      </c>
      <c r="L30" s="42">
        <f t="shared" si="59"/>
        <v>902.41800000000023</v>
      </c>
      <c r="M30" s="42">
        <f t="shared" si="59"/>
        <v>992.65980000000036</v>
      </c>
      <c r="N30" s="42">
        <f t="shared" si="59"/>
        <v>1091.9257800000005</v>
      </c>
      <c r="O30" s="42">
        <f t="shared" si="59"/>
        <v>1201.1183580000006</v>
      </c>
      <c r="P30" s="42">
        <f t="shared" si="59"/>
        <v>1321.2301938000007</v>
      </c>
      <c r="Q30" s="42">
        <f t="shared" si="59"/>
        <v>1453.3532131800009</v>
      </c>
      <c r="R30" s="42">
        <f t="shared" si="59"/>
        <v>1598.6885344980012</v>
      </c>
      <c r="S30" s="42">
        <f t="shared" si="59"/>
        <v>1758.5573879478015</v>
      </c>
      <c r="T30" s="42"/>
      <c r="U30" s="42">
        <f t="shared" si="42"/>
        <v>1425.2624999999998</v>
      </c>
      <c r="V30" s="42">
        <f t="shared" si="42"/>
        <v>1460.8940624999996</v>
      </c>
      <c r="W30" s="42">
        <f t="shared" si="42"/>
        <v>1497.4164140624996</v>
      </c>
      <c r="X30" s="42">
        <f t="shared" si="42"/>
        <v>1534.8518244140621</v>
      </c>
      <c r="Y30" s="42">
        <f t="shared" si="42"/>
        <v>1573.2231200244132</v>
      </c>
      <c r="Z30" s="42">
        <f t="shared" si="42"/>
        <v>1612.5536980250236</v>
      </c>
      <c r="AA30" s="42">
        <f t="shared" si="42"/>
        <v>1652.8675404756489</v>
      </c>
      <c r="AB30" s="42">
        <f t="shared" si="42"/>
        <v>1694.1892289875398</v>
      </c>
      <c r="AC30" s="42">
        <f t="shared" si="42"/>
        <v>1736.5439597122283</v>
      </c>
      <c r="AD30" s="42">
        <f t="shared" si="42"/>
        <v>1779.9575587050338</v>
      </c>
      <c r="AE30" s="42"/>
      <c r="AF30" s="42"/>
      <c r="AG30" s="42">
        <f t="shared" si="43"/>
        <v>-679.46249999999975</v>
      </c>
      <c r="AH30" s="42">
        <f t="shared" si="44"/>
        <v>-640.51406249999945</v>
      </c>
      <c r="AI30" s="42">
        <f t="shared" si="45"/>
        <v>-594.99841406249936</v>
      </c>
      <c r="AJ30" s="42">
        <f t="shared" si="46"/>
        <v>-542.19202441406173</v>
      </c>
      <c r="AK30" s="42">
        <f t="shared" si="47"/>
        <v>-481.29734002441273</v>
      </c>
      <c r="AL30" s="42">
        <f t="shared" si="48"/>
        <v>-411.43534002502292</v>
      </c>
      <c r="AM30" s="42">
        <f t="shared" si="49"/>
        <v>-331.63734667564813</v>
      </c>
      <c r="AN30" s="42">
        <f t="shared" si="50"/>
        <v>-240.83601580753884</v>
      </c>
      <c r="AO30" s="42">
        <f t="shared" si="51"/>
        <v>-137.85542521422713</v>
      </c>
      <c r="AP30" s="42">
        <f t="shared" si="52"/>
        <v>-21.400170757232218</v>
      </c>
      <c r="AQ30" s="42"/>
      <c r="AR30" s="42">
        <f t="shared" si="53"/>
        <v>57010.499999999993</v>
      </c>
      <c r="AS30" s="42">
        <f t="shared" ref="AS30:BA30" si="60">AR30*$AR$3</f>
        <v>58435.76249999999</v>
      </c>
      <c r="AT30" s="42">
        <f t="shared" si="60"/>
        <v>59896.656562499986</v>
      </c>
      <c r="AU30" s="42">
        <f t="shared" si="60"/>
        <v>61394.072976562478</v>
      </c>
      <c r="AV30" s="42">
        <f t="shared" si="60"/>
        <v>62928.924800976536</v>
      </c>
      <c r="AW30" s="42">
        <f t="shared" si="60"/>
        <v>64502.147921000942</v>
      </c>
      <c r="AX30" s="42">
        <f t="shared" si="60"/>
        <v>66114.70161902596</v>
      </c>
      <c r="AY30" s="42">
        <f t="shared" si="60"/>
        <v>67767.569159501596</v>
      </c>
      <c r="AZ30" s="42">
        <f t="shared" si="60"/>
        <v>69461.758388489136</v>
      </c>
      <c r="BA30" s="42">
        <f t="shared" si="60"/>
        <v>71198.302348201352</v>
      </c>
    </row>
    <row r="31" spans="1:53" ht="17.25" customHeight="1" x14ac:dyDescent="0.25">
      <c r="A31" s="46"/>
      <c r="B31" s="3">
        <f>'HUD Income'!$D$33</f>
        <v>74200</v>
      </c>
      <c r="C31" s="1">
        <v>0.8</v>
      </c>
      <c r="D31" s="3">
        <f>'HUD Income'!$N$33</f>
        <v>1855</v>
      </c>
      <c r="E31" s="3">
        <f t="shared" si="37"/>
        <v>1855</v>
      </c>
      <c r="F31" s="3">
        <f>Rents!$E$49</f>
        <v>678</v>
      </c>
      <c r="G31" s="3">
        <f t="shared" si="38"/>
        <v>-1177</v>
      </c>
      <c r="H31" s="17" t="str">
        <f t="shared" si="39"/>
        <v>N/A</v>
      </c>
      <c r="I31" s="11"/>
      <c r="J31" s="42">
        <f t="shared" si="40"/>
        <v>745.80000000000007</v>
      </c>
      <c r="K31" s="42">
        <f t="shared" ref="K31:S31" si="61">J31*1.1</f>
        <v>820.38000000000011</v>
      </c>
      <c r="L31" s="42">
        <f t="shared" si="61"/>
        <v>902.41800000000023</v>
      </c>
      <c r="M31" s="42">
        <f t="shared" si="61"/>
        <v>992.65980000000036</v>
      </c>
      <c r="N31" s="42">
        <f t="shared" si="61"/>
        <v>1091.9257800000005</v>
      </c>
      <c r="O31" s="42">
        <f t="shared" si="61"/>
        <v>1201.1183580000006</v>
      </c>
      <c r="P31" s="42">
        <f t="shared" si="61"/>
        <v>1321.2301938000007</v>
      </c>
      <c r="Q31" s="42">
        <f t="shared" si="61"/>
        <v>1453.3532131800009</v>
      </c>
      <c r="R31" s="42">
        <f t="shared" si="61"/>
        <v>1598.6885344980012</v>
      </c>
      <c r="S31" s="42">
        <f t="shared" si="61"/>
        <v>1758.5573879478015</v>
      </c>
      <c r="T31" s="42"/>
      <c r="U31" s="42">
        <f t="shared" si="42"/>
        <v>1901.375</v>
      </c>
      <c r="V31" s="42">
        <f t="shared" si="42"/>
        <v>1948.909375</v>
      </c>
      <c r="W31" s="42">
        <f t="shared" si="42"/>
        <v>1997.6321093749996</v>
      </c>
      <c r="X31" s="42">
        <f t="shared" si="42"/>
        <v>2047.5729121093743</v>
      </c>
      <c r="Y31" s="42">
        <f t="shared" si="42"/>
        <v>2098.7622349121084</v>
      </c>
      <c r="Z31" s="42">
        <f t="shared" si="42"/>
        <v>2151.2312907849105</v>
      </c>
      <c r="AA31" s="42">
        <f t="shared" si="42"/>
        <v>2205.0120730545332</v>
      </c>
      <c r="AB31" s="42">
        <f t="shared" si="42"/>
        <v>2260.1373748808965</v>
      </c>
      <c r="AC31" s="42">
        <f t="shared" si="42"/>
        <v>2316.6408092529186</v>
      </c>
      <c r="AD31" s="42">
        <f t="shared" si="42"/>
        <v>2374.5568294842415</v>
      </c>
      <c r="AE31" s="42"/>
      <c r="AF31" s="42"/>
      <c r="AG31" s="42">
        <f t="shared" si="43"/>
        <v>-1155.5749999999998</v>
      </c>
      <c r="AH31" s="42">
        <f t="shared" si="44"/>
        <v>-1128.5293749999998</v>
      </c>
      <c r="AI31" s="42">
        <f t="shared" si="45"/>
        <v>-1095.2141093749992</v>
      </c>
      <c r="AJ31" s="42">
        <f t="shared" si="46"/>
        <v>-1054.913112109374</v>
      </c>
      <c r="AK31" s="42">
        <f t="shared" si="47"/>
        <v>-1006.8364549121079</v>
      </c>
      <c r="AL31" s="42">
        <f t="shared" si="48"/>
        <v>-950.11293278490984</v>
      </c>
      <c r="AM31" s="42">
        <f t="shared" si="49"/>
        <v>-883.78187925453244</v>
      </c>
      <c r="AN31" s="42">
        <f t="shared" si="50"/>
        <v>-806.78416170089554</v>
      </c>
      <c r="AO31" s="42">
        <f t="shared" si="51"/>
        <v>-717.95227475491743</v>
      </c>
      <c r="AP31" s="42">
        <f t="shared" si="52"/>
        <v>-615.99944153643992</v>
      </c>
      <c r="AQ31" s="42"/>
      <c r="AR31" s="42">
        <f t="shared" si="53"/>
        <v>76055</v>
      </c>
      <c r="AS31" s="42">
        <f t="shared" ref="AS31:BA31" si="62">AR31*$AR$3</f>
        <v>77956.375</v>
      </c>
      <c r="AT31" s="42">
        <f t="shared" si="62"/>
        <v>79905.284374999988</v>
      </c>
      <c r="AU31" s="42">
        <f t="shared" si="62"/>
        <v>81902.916484374975</v>
      </c>
      <c r="AV31" s="42">
        <f t="shared" si="62"/>
        <v>83950.489396484336</v>
      </c>
      <c r="AW31" s="42">
        <f t="shared" si="62"/>
        <v>86049.25163139643</v>
      </c>
      <c r="AX31" s="42">
        <f t="shared" si="62"/>
        <v>88200.482922181327</v>
      </c>
      <c r="AY31" s="42">
        <f t="shared" si="62"/>
        <v>90405.494995235858</v>
      </c>
      <c r="AZ31" s="42">
        <f t="shared" si="62"/>
        <v>92665.632370116742</v>
      </c>
      <c r="BA31" s="42">
        <f t="shared" si="62"/>
        <v>94982.273179369658</v>
      </c>
    </row>
    <row r="32" spans="1:53" ht="17.25" customHeight="1" x14ac:dyDescent="0.25">
      <c r="A32" s="46"/>
      <c r="B32" s="3"/>
      <c r="C32" s="1"/>
      <c r="D32" s="3"/>
      <c r="E32" s="3"/>
      <c r="F32" s="3"/>
      <c r="G32" s="3"/>
      <c r="H32" s="17"/>
      <c r="I32" s="11"/>
    </row>
    <row r="33" spans="1:53" ht="17.25" customHeight="1" x14ac:dyDescent="0.25">
      <c r="A33" s="46"/>
      <c r="B33" s="3"/>
      <c r="C33" s="1"/>
      <c r="D33" s="3"/>
      <c r="E33" s="3"/>
      <c r="F33" s="3"/>
      <c r="G33" s="3"/>
      <c r="H33" s="17"/>
    </row>
    <row r="34" spans="1:53" ht="17.25" customHeight="1" x14ac:dyDescent="0.25">
      <c r="B34" s="19" t="s">
        <v>60</v>
      </c>
    </row>
    <row r="35" spans="1:53" s="19" customFormat="1" ht="17.25" customHeight="1" x14ac:dyDescent="0.25">
      <c r="B35" s="20" t="s">
        <v>0</v>
      </c>
      <c r="C35" s="20" t="s">
        <v>1</v>
      </c>
      <c r="D35" s="20" t="s">
        <v>3</v>
      </c>
      <c r="E35" s="20" t="s">
        <v>39</v>
      </c>
      <c r="F35" s="20" t="s">
        <v>2</v>
      </c>
      <c r="G35" s="20" t="s">
        <v>58</v>
      </c>
      <c r="H35" s="21" t="s">
        <v>38</v>
      </c>
      <c r="J35" s="30" t="s">
        <v>114</v>
      </c>
      <c r="K35" s="30" t="s">
        <v>104</v>
      </c>
      <c r="L35" s="30" t="s">
        <v>105</v>
      </c>
      <c r="M35" s="30" t="s">
        <v>106</v>
      </c>
      <c r="N35" s="30" t="s">
        <v>107</v>
      </c>
      <c r="O35" s="30" t="s">
        <v>108</v>
      </c>
      <c r="P35" s="30" t="s">
        <v>109</v>
      </c>
      <c r="Q35" s="30" t="s">
        <v>110</v>
      </c>
      <c r="R35" s="30" t="s">
        <v>111</v>
      </c>
      <c r="S35" s="30" t="s">
        <v>112</v>
      </c>
      <c r="U35" s="30" t="s">
        <v>114</v>
      </c>
      <c r="V35" s="30" t="s">
        <v>104</v>
      </c>
      <c r="W35" s="30" t="s">
        <v>105</v>
      </c>
      <c r="X35" s="30" t="s">
        <v>106</v>
      </c>
      <c r="Y35" s="30" t="s">
        <v>107</v>
      </c>
      <c r="Z35" s="30" t="s">
        <v>108</v>
      </c>
      <c r="AA35" s="30" t="s">
        <v>109</v>
      </c>
      <c r="AB35" s="30" t="s">
        <v>110</v>
      </c>
      <c r="AC35" s="30" t="s">
        <v>111</v>
      </c>
      <c r="AD35" s="30" t="s">
        <v>112</v>
      </c>
      <c r="AG35" s="30" t="s">
        <v>114</v>
      </c>
      <c r="AH35" s="30" t="s">
        <v>104</v>
      </c>
      <c r="AI35" s="30" t="s">
        <v>105</v>
      </c>
      <c r="AJ35" s="30" t="s">
        <v>106</v>
      </c>
      <c r="AK35" s="30" t="s">
        <v>107</v>
      </c>
      <c r="AL35" s="30" t="s">
        <v>108</v>
      </c>
      <c r="AM35" s="30" t="s">
        <v>109</v>
      </c>
      <c r="AN35" s="30" t="s">
        <v>110</v>
      </c>
      <c r="AO35" s="30" t="s">
        <v>111</v>
      </c>
      <c r="AP35" s="30" t="s">
        <v>112</v>
      </c>
      <c r="AR35" s="30" t="s">
        <v>114</v>
      </c>
      <c r="AS35" s="30" t="s">
        <v>104</v>
      </c>
      <c r="AT35" s="30" t="s">
        <v>105</v>
      </c>
      <c r="AU35" s="30" t="s">
        <v>106</v>
      </c>
      <c r="AV35" s="30" t="s">
        <v>107</v>
      </c>
      <c r="AW35" s="30" t="s">
        <v>108</v>
      </c>
      <c r="AX35" s="30" t="s">
        <v>109</v>
      </c>
      <c r="AY35" s="30" t="s">
        <v>110</v>
      </c>
      <c r="AZ35" s="30" t="s">
        <v>111</v>
      </c>
      <c r="BA35" s="30" t="s">
        <v>112</v>
      </c>
    </row>
    <row r="36" spans="1:53" ht="17.25" customHeight="1" x14ac:dyDescent="0.25">
      <c r="A36" s="46" t="s">
        <v>36</v>
      </c>
      <c r="B36" s="3"/>
      <c r="C36" s="1"/>
      <c r="D36" s="3"/>
      <c r="E36" s="3"/>
      <c r="F36" s="3"/>
      <c r="G36" s="3"/>
      <c r="H36" s="17"/>
    </row>
    <row r="37" spans="1:53" ht="17.25" customHeight="1" x14ac:dyDescent="0.25">
      <c r="A37" s="46"/>
      <c r="B37" s="3">
        <f>'HUD Income'!$E$17</f>
        <v>30900</v>
      </c>
      <c r="C37" s="1">
        <v>0.3</v>
      </c>
      <c r="D37" s="3">
        <f>'HUD Income'!$O$17</f>
        <v>772.5</v>
      </c>
      <c r="E37" s="3">
        <f t="shared" ref="E37:E41" si="63">B37*0.3/12</f>
        <v>772.5</v>
      </c>
      <c r="F37" s="3">
        <f>Rents!$E$49</f>
        <v>678</v>
      </c>
      <c r="G37" s="3">
        <f t="shared" ref="G37:G41" si="64">F37-E37</f>
        <v>-94.5</v>
      </c>
      <c r="H37" s="17" t="str">
        <f t="shared" ref="H37:H41" si="65">IF(G37&gt;0,G37,"N/A")</f>
        <v>N/A</v>
      </c>
      <c r="J37" s="42">
        <f t="shared" ref="J37:J41" si="66">$F37*1.1</f>
        <v>745.80000000000007</v>
      </c>
      <c r="K37" s="42">
        <f t="shared" ref="K37:S37" si="67">J37*1.1</f>
        <v>820.38000000000011</v>
      </c>
      <c r="L37" s="42">
        <f t="shared" si="67"/>
        <v>902.41800000000023</v>
      </c>
      <c r="M37" s="42">
        <f t="shared" si="67"/>
        <v>992.65980000000036</v>
      </c>
      <c r="N37" s="42">
        <f t="shared" si="67"/>
        <v>1091.9257800000005</v>
      </c>
      <c r="O37" s="42">
        <f t="shared" si="67"/>
        <v>1201.1183580000006</v>
      </c>
      <c r="P37" s="42">
        <f t="shared" si="67"/>
        <v>1321.2301938000007</v>
      </c>
      <c r="Q37" s="42">
        <f t="shared" si="67"/>
        <v>1453.3532131800009</v>
      </c>
      <c r="R37" s="42">
        <f t="shared" si="67"/>
        <v>1598.6885344980012</v>
      </c>
      <c r="S37" s="42">
        <f t="shared" si="67"/>
        <v>1758.5573879478015</v>
      </c>
      <c r="T37" s="42"/>
      <c r="U37" s="42">
        <f t="shared" ref="U37:AD41" si="68">(AR37*$U$4)/12</f>
        <v>791.81249999999989</v>
      </c>
      <c r="V37" s="42">
        <f t="shared" si="68"/>
        <v>811.6078124999998</v>
      </c>
      <c r="W37" s="42">
        <f t="shared" si="68"/>
        <v>831.89800781249971</v>
      </c>
      <c r="X37" s="42">
        <f t="shared" si="68"/>
        <v>852.69545800781214</v>
      </c>
      <c r="Y37" s="42">
        <f t="shared" si="68"/>
        <v>874.01284445800729</v>
      </c>
      <c r="Z37" s="42">
        <f t="shared" si="68"/>
        <v>895.86316556945746</v>
      </c>
      <c r="AA37" s="42">
        <f t="shared" si="68"/>
        <v>918.2597447086938</v>
      </c>
      <c r="AB37" s="42">
        <f t="shared" si="68"/>
        <v>941.21623832641114</v>
      </c>
      <c r="AC37" s="42">
        <f t="shared" si="68"/>
        <v>964.74664428457118</v>
      </c>
      <c r="AD37" s="42">
        <f t="shared" si="68"/>
        <v>988.8653103916854</v>
      </c>
      <c r="AE37" s="42"/>
      <c r="AF37" s="42"/>
      <c r="AG37" s="42">
        <f t="shared" ref="AG37:AG41" si="69">J37-U37</f>
        <v>-46.012499999999818</v>
      </c>
      <c r="AH37" s="42">
        <f t="shared" ref="AH37:AH41" si="70">K37-V37</f>
        <v>8.7721875000003138</v>
      </c>
      <c r="AI37" s="42">
        <f t="shared" ref="AI37:AI41" si="71">L37-W37</f>
        <v>70.51999218750052</v>
      </c>
      <c r="AJ37" s="42">
        <f t="shared" ref="AJ37:AJ41" si="72">M37-X37</f>
        <v>139.96434199218822</v>
      </c>
      <c r="AK37" s="42">
        <f t="shared" ref="AK37:AK41" si="73">N37-Y37</f>
        <v>217.91293554199319</v>
      </c>
      <c r="AL37" s="42">
        <f t="shared" ref="AL37:AL41" si="74">O37-Z37</f>
        <v>305.25519243054316</v>
      </c>
      <c r="AM37" s="42">
        <f t="shared" ref="AM37:AM41" si="75">P37-AA37</f>
        <v>402.97044909130693</v>
      </c>
      <c r="AN37" s="42">
        <f t="shared" ref="AN37:AN41" si="76">Q37-AB37</f>
        <v>512.13697485358978</v>
      </c>
      <c r="AO37" s="42">
        <f t="shared" ref="AO37:AO41" si="77">R37-AC37</f>
        <v>633.94189021343004</v>
      </c>
      <c r="AP37" s="42">
        <f t="shared" ref="AP37:AP41" si="78">S37-AD37</f>
        <v>769.69207755611615</v>
      </c>
      <c r="AQ37" s="42"/>
      <c r="AR37" s="42">
        <f t="shared" ref="AR37:AR41" si="79">B37*$AR$3</f>
        <v>31672.499999999996</v>
      </c>
      <c r="AS37" s="42">
        <f t="shared" ref="AS37:BA37" si="80">AR37*$AR$3</f>
        <v>32464.312499999993</v>
      </c>
      <c r="AT37" s="42">
        <f t="shared" si="80"/>
        <v>33275.920312499991</v>
      </c>
      <c r="AU37" s="42">
        <f t="shared" si="80"/>
        <v>34107.818320312486</v>
      </c>
      <c r="AV37" s="42">
        <f t="shared" si="80"/>
        <v>34960.513778320295</v>
      </c>
      <c r="AW37" s="42">
        <f t="shared" si="80"/>
        <v>35834.526622778299</v>
      </c>
      <c r="AX37" s="42">
        <f t="shared" si="80"/>
        <v>36730.389788347755</v>
      </c>
      <c r="AY37" s="42">
        <f t="shared" si="80"/>
        <v>37648.649533056443</v>
      </c>
      <c r="AZ37" s="42">
        <f t="shared" si="80"/>
        <v>38589.865771382851</v>
      </c>
      <c r="BA37" s="42">
        <f t="shared" si="80"/>
        <v>39554.61241566742</v>
      </c>
    </row>
    <row r="38" spans="1:53" ht="17.25" customHeight="1" x14ac:dyDescent="0.25">
      <c r="A38" s="46"/>
      <c r="B38" s="3">
        <f>'HUD Income'!$E$21</f>
        <v>41200</v>
      </c>
      <c r="C38" s="1">
        <v>0.4</v>
      </c>
      <c r="D38" s="3">
        <f>'HUD Income'!$O$21</f>
        <v>1030</v>
      </c>
      <c r="E38" s="3">
        <f t="shared" si="63"/>
        <v>1030</v>
      </c>
      <c r="F38" s="3">
        <f>Rents!$E$49</f>
        <v>678</v>
      </c>
      <c r="G38" s="3">
        <f t="shared" si="64"/>
        <v>-352</v>
      </c>
      <c r="H38" s="17" t="str">
        <f t="shared" si="65"/>
        <v>N/A</v>
      </c>
      <c r="J38" s="42">
        <f t="shared" si="66"/>
        <v>745.80000000000007</v>
      </c>
      <c r="K38" s="42">
        <f t="shared" ref="K38:S38" si="81">J38*1.1</f>
        <v>820.38000000000011</v>
      </c>
      <c r="L38" s="42">
        <f t="shared" si="81"/>
        <v>902.41800000000023</v>
      </c>
      <c r="M38" s="42">
        <f t="shared" si="81"/>
        <v>992.65980000000036</v>
      </c>
      <c r="N38" s="42">
        <f t="shared" si="81"/>
        <v>1091.9257800000005</v>
      </c>
      <c r="O38" s="42">
        <f t="shared" si="81"/>
        <v>1201.1183580000006</v>
      </c>
      <c r="P38" s="42">
        <f t="shared" si="81"/>
        <v>1321.2301938000007</v>
      </c>
      <c r="Q38" s="42">
        <f t="shared" si="81"/>
        <v>1453.3532131800009</v>
      </c>
      <c r="R38" s="42">
        <f t="shared" si="81"/>
        <v>1598.6885344980012</v>
      </c>
      <c r="S38" s="42">
        <f t="shared" si="81"/>
        <v>1758.5573879478015</v>
      </c>
      <c r="T38" s="42"/>
      <c r="U38" s="42">
        <f t="shared" si="68"/>
        <v>1055.7499999999998</v>
      </c>
      <c r="V38" s="42">
        <f t="shared" si="68"/>
        <v>1082.1437499999995</v>
      </c>
      <c r="W38" s="42">
        <f t="shared" si="68"/>
        <v>1109.1973437499994</v>
      </c>
      <c r="X38" s="42">
        <f t="shared" si="68"/>
        <v>1136.9272773437494</v>
      </c>
      <c r="Y38" s="42">
        <f t="shared" si="68"/>
        <v>1165.3504592773431</v>
      </c>
      <c r="Z38" s="42">
        <f t="shared" si="68"/>
        <v>1194.4842207592767</v>
      </c>
      <c r="AA38" s="42">
        <f t="shared" si="68"/>
        <v>1224.3463262782584</v>
      </c>
      <c r="AB38" s="42">
        <f t="shared" si="68"/>
        <v>1254.9549844352148</v>
      </c>
      <c r="AC38" s="42">
        <f t="shared" si="68"/>
        <v>1286.328859046095</v>
      </c>
      <c r="AD38" s="42">
        <f t="shared" si="68"/>
        <v>1318.4870805222472</v>
      </c>
      <c r="AE38" s="42"/>
      <c r="AF38" s="42"/>
      <c r="AG38" s="42">
        <f t="shared" si="69"/>
        <v>-309.9499999999997</v>
      </c>
      <c r="AH38" s="42">
        <f t="shared" si="70"/>
        <v>-261.76374999999939</v>
      </c>
      <c r="AI38" s="42">
        <f t="shared" si="71"/>
        <v>-206.77934374999916</v>
      </c>
      <c r="AJ38" s="42">
        <f t="shared" si="72"/>
        <v>-144.26747734374908</v>
      </c>
      <c r="AK38" s="42">
        <f t="shared" si="73"/>
        <v>-73.424679277342648</v>
      </c>
      <c r="AL38" s="42">
        <f t="shared" si="74"/>
        <v>6.6341372407239305</v>
      </c>
      <c r="AM38" s="42">
        <f t="shared" si="75"/>
        <v>96.883867521742332</v>
      </c>
      <c r="AN38" s="42">
        <f t="shared" si="76"/>
        <v>198.39822874478614</v>
      </c>
      <c r="AO38" s="42">
        <f t="shared" si="77"/>
        <v>312.35967545190624</v>
      </c>
      <c r="AP38" s="42">
        <f t="shared" si="78"/>
        <v>440.07030742555435</v>
      </c>
      <c r="AQ38" s="42"/>
      <c r="AR38" s="42">
        <f t="shared" si="79"/>
        <v>42229.999999999993</v>
      </c>
      <c r="AS38" s="42">
        <f t="shared" ref="AS38:BA38" si="82">AR38*$AR$3</f>
        <v>43285.749999999985</v>
      </c>
      <c r="AT38" s="42">
        <f t="shared" si="82"/>
        <v>44367.893749999981</v>
      </c>
      <c r="AU38" s="42">
        <f t="shared" si="82"/>
        <v>45477.091093749979</v>
      </c>
      <c r="AV38" s="42">
        <f t="shared" si="82"/>
        <v>46614.018371093727</v>
      </c>
      <c r="AW38" s="42">
        <f t="shared" si="82"/>
        <v>47779.368830371066</v>
      </c>
      <c r="AX38" s="42">
        <f t="shared" si="82"/>
        <v>48973.85305113034</v>
      </c>
      <c r="AY38" s="42">
        <f t="shared" si="82"/>
        <v>50198.199377408593</v>
      </c>
      <c r="AZ38" s="42">
        <f t="shared" si="82"/>
        <v>51453.154361843801</v>
      </c>
      <c r="BA38" s="42">
        <f t="shared" si="82"/>
        <v>52739.483220889888</v>
      </c>
    </row>
    <row r="39" spans="1:53" ht="17.25" customHeight="1" x14ac:dyDescent="0.25">
      <c r="A39" s="46"/>
      <c r="B39" s="3">
        <f>'HUD Income'!$E$25</f>
        <v>51500</v>
      </c>
      <c r="C39" s="1">
        <v>0.5</v>
      </c>
      <c r="D39" s="3">
        <f>'HUD Income'!$O$25</f>
        <v>1287.5</v>
      </c>
      <c r="E39" s="3">
        <f t="shared" si="63"/>
        <v>1287.5</v>
      </c>
      <c r="F39" s="3">
        <f>Rents!$E$49</f>
        <v>678</v>
      </c>
      <c r="G39" s="3">
        <f t="shared" si="64"/>
        <v>-609.5</v>
      </c>
      <c r="H39" s="17" t="str">
        <f t="shared" si="65"/>
        <v>N/A</v>
      </c>
      <c r="J39" s="42">
        <f t="shared" si="66"/>
        <v>745.80000000000007</v>
      </c>
      <c r="K39" s="42">
        <f t="shared" ref="K39:S39" si="83">J39*1.1</f>
        <v>820.38000000000011</v>
      </c>
      <c r="L39" s="42">
        <f t="shared" si="83"/>
        <v>902.41800000000023</v>
      </c>
      <c r="M39" s="42">
        <f t="shared" si="83"/>
        <v>992.65980000000036</v>
      </c>
      <c r="N39" s="42">
        <f t="shared" si="83"/>
        <v>1091.9257800000005</v>
      </c>
      <c r="O39" s="42">
        <f t="shared" si="83"/>
        <v>1201.1183580000006</v>
      </c>
      <c r="P39" s="42">
        <f t="shared" si="83"/>
        <v>1321.2301938000007</v>
      </c>
      <c r="Q39" s="42">
        <f t="shared" si="83"/>
        <v>1453.3532131800009</v>
      </c>
      <c r="R39" s="42">
        <f t="shared" si="83"/>
        <v>1598.6885344980012</v>
      </c>
      <c r="S39" s="42">
        <f t="shared" si="83"/>
        <v>1758.5573879478015</v>
      </c>
      <c r="T39" s="42"/>
      <c r="U39" s="42">
        <f t="shared" si="68"/>
        <v>1319.6874999999998</v>
      </c>
      <c r="V39" s="42">
        <f t="shared" si="68"/>
        <v>1352.6796874999995</v>
      </c>
      <c r="W39" s="42">
        <f t="shared" si="68"/>
        <v>1386.4966796874994</v>
      </c>
      <c r="X39" s="42">
        <f t="shared" si="68"/>
        <v>1421.1590966796866</v>
      </c>
      <c r="Y39" s="42">
        <f t="shared" si="68"/>
        <v>1456.6880740966787</v>
      </c>
      <c r="Z39" s="42">
        <f t="shared" si="68"/>
        <v>1493.1052759490956</v>
      </c>
      <c r="AA39" s="42">
        <f t="shared" si="68"/>
        <v>1530.4329078478229</v>
      </c>
      <c r="AB39" s="42">
        <f t="shared" si="68"/>
        <v>1568.6937305440185</v>
      </c>
      <c r="AC39" s="42">
        <f t="shared" si="68"/>
        <v>1607.9110738076188</v>
      </c>
      <c r="AD39" s="42">
        <f t="shared" si="68"/>
        <v>1648.1088506528092</v>
      </c>
      <c r="AE39" s="42"/>
      <c r="AF39" s="42"/>
      <c r="AG39" s="42">
        <f t="shared" si="69"/>
        <v>-573.8874999999997</v>
      </c>
      <c r="AH39" s="42">
        <f t="shared" si="70"/>
        <v>-532.29968749999944</v>
      </c>
      <c r="AI39" s="42">
        <f t="shared" si="71"/>
        <v>-484.07867968749918</v>
      </c>
      <c r="AJ39" s="42">
        <f t="shared" si="72"/>
        <v>-428.49929667968627</v>
      </c>
      <c r="AK39" s="42">
        <f t="shared" si="73"/>
        <v>-364.76229409667826</v>
      </c>
      <c r="AL39" s="42">
        <f t="shared" si="74"/>
        <v>-291.98691794909496</v>
      </c>
      <c r="AM39" s="42">
        <f t="shared" si="75"/>
        <v>-209.20271404782216</v>
      </c>
      <c r="AN39" s="42">
        <f t="shared" si="76"/>
        <v>-115.34051736401761</v>
      </c>
      <c r="AO39" s="42">
        <f t="shared" si="77"/>
        <v>-9.2225393096175594</v>
      </c>
      <c r="AP39" s="42">
        <f t="shared" si="78"/>
        <v>110.44853729499232</v>
      </c>
      <c r="AQ39" s="42"/>
      <c r="AR39" s="42">
        <f t="shared" si="79"/>
        <v>52787.499999999993</v>
      </c>
      <c r="AS39" s="42">
        <f t="shared" ref="AS39:BA39" si="84">AR39*$AR$3</f>
        <v>54107.187499999985</v>
      </c>
      <c r="AT39" s="42">
        <f t="shared" si="84"/>
        <v>55459.867187499978</v>
      </c>
      <c r="AU39" s="42">
        <f t="shared" si="84"/>
        <v>56846.363867187472</v>
      </c>
      <c r="AV39" s="42">
        <f t="shared" si="84"/>
        <v>58267.522963867152</v>
      </c>
      <c r="AW39" s="42">
        <f t="shared" si="84"/>
        <v>59724.211037963825</v>
      </c>
      <c r="AX39" s="42">
        <f t="shared" si="84"/>
        <v>61217.316313912917</v>
      </c>
      <c r="AY39" s="42">
        <f t="shared" si="84"/>
        <v>62747.749221760736</v>
      </c>
      <c r="AZ39" s="42">
        <f t="shared" si="84"/>
        <v>64316.442952304751</v>
      </c>
      <c r="BA39" s="42">
        <f t="shared" si="84"/>
        <v>65924.354026112371</v>
      </c>
    </row>
    <row r="40" spans="1:53" ht="17.25" customHeight="1" x14ac:dyDescent="0.25">
      <c r="A40" s="46"/>
      <c r="B40" s="3">
        <f>'HUD Income'!$E$29</f>
        <v>61800</v>
      </c>
      <c r="C40" s="1">
        <v>0.6</v>
      </c>
      <c r="D40" s="3">
        <f>'HUD Income'!$O$29</f>
        <v>1545</v>
      </c>
      <c r="E40" s="3">
        <f t="shared" si="63"/>
        <v>1545</v>
      </c>
      <c r="F40" s="3">
        <f>Rents!$E$49</f>
        <v>678</v>
      </c>
      <c r="G40" s="3">
        <f t="shared" si="64"/>
        <v>-867</v>
      </c>
      <c r="H40" s="17" t="str">
        <f t="shared" si="65"/>
        <v>N/A</v>
      </c>
      <c r="J40" s="42">
        <f t="shared" si="66"/>
        <v>745.80000000000007</v>
      </c>
      <c r="K40" s="42">
        <f t="shared" ref="K40:S40" si="85">J40*1.1</f>
        <v>820.38000000000011</v>
      </c>
      <c r="L40" s="42">
        <f t="shared" si="85"/>
        <v>902.41800000000023</v>
      </c>
      <c r="M40" s="42">
        <f t="shared" si="85"/>
        <v>992.65980000000036</v>
      </c>
      <c r="N40" s="42">
        <f t="shared" si="85"/>
        <v>1091.9257800000005</v>
      </c>
      <c r="O40" s="42">
        <f t="shared" si="85"/>
        <v>1201.1183580000006</v>
      </c>
      <c r="P40" s="42">
        <f t="shared" si="85"/>
        <v>1321.2301938000007</v>
      </c>
      <c r="Q40" s="42">
        <f t="shared" si="85"/>
        <v>1453.3532131800009</v>
      </c>
      <c r="R40" s="42">
        <f t="shared" si="85"/>
        <v>1598.6885344980012</v>
      </c>
      <c r="S40" s="42">
        <f t="shared" si="85"/>
        <v>1758.5573879478015</v>
      </c>
      <c r="T40" s="42"/>
      <c r="U40" s="42">
        <f t="shared" si="68"/>
        <v>1583.6249999999998</v>
      </c>
      <c r="V40" s="42">
        <f t="shared" si="68"/>
        <v>1623.2156249999996</v>
      </c>
      <c r="W40" s="42">
        <f t="shared" si="68"/>
        <v>1663.7960156249994</v>
      </c>
      <c r="X40" s="42">
        <f t="shared" si="68"/>
        <v>1705.3909160156243</v>
      </c>
      <c r="Y40" s="42">
        <f t="shared" si="68"/>
        <v>1748.0256889160146</v>
      </c>
      <c r="Z40" s="42">
        <f t="shared" si="68"/>
        <v>1791.7263311389149</v>
      </c>
      <c r="AA40" s="42">
        <f t="shared" si="68"/>
        <v>1836.5194894173876</v>
      </c>
      <c r="AB40" s="42">
        <f t="shared" si="68"/>
        <v>1882.4324766528223</v>
      </c>
      <c r="AC40" s="42">
        <f t="shared" si="68"/>
        <v>1929.4932885691424</v>
      </c>
      <c r="AD40" s="42">
        <f t="shared" si="68"/>
        <v>1977.7306207833708</v>
      </c>
      <c r="AE40" s="42"/>
      <c r="AF40" s="42"/>
      <c r="AG40" s="42">
        <f t="shared" si="69"/>
        <v>-837.8249999999997</v>
      </c>
      <c r="AH40" s="42">
        <f t="shared" si="70"/>
        <v>-802.83562499999948</v>
      </c>
      <c r="AI40" s="42">
        <f t="shared" si="71"/>
        <v>-761.37801562499919</v>
      </c>
      <c r="AJ40" s="42">
        <f t="shared" si="72"/>
        <v>-712.73111601562391</v>
      </c>
      <c r="AK40" s="42">
        <f t="shared" si="73"/>
        <v>-656.0999089160141</v>
      </c>
      <c r="AL40" s="42">
        <f t="shared" si="74"/>
        <v>-590.6079731389143</v>
      </c>
      <c r="AM40" s="42">
        <f t="shared" si="75"/>
        <v>-515.28929561738687</v>
      </c>
      <c r="AN40" s="42">
        <f t="shared" si="76"/>
        <v>-429.07926347282137</v>
      </c>
      <c r="AO40" s="42">
        <f t="shared" si="77"/>
        <v>-330.80475407114113</v>
      </c>
      <c r="AP40" s="42">
        <f t="shared" si="78"/>
        <v>-219.17323283556925</v>
      </c>
      <c r="AQ40" s="42"/>
      <c r="AR40" s="42">
        <f t="shared" si="79"/>
        <v>63344.999999999993</v>
      </c>
      <c r="AS40" s="42">
        <f t="shared" ref="AS40:BA40" si="86">AR40*$AR$3</f>
        <v>64928.624999999985</v>
      </c>
      <c r="AT40" s="42">
        <f t="shared" si="86"/>
        <v>66551.840624999983</v>
      </c>
      <c r="AU40" s="42">
        <f t="shared" si="86"/>
        <v>68215.636640624973</v>
      </c>
      <c r="AV40" s="42">
        <f t="shared" si="86"/>
        <v>69921.027556640591</v>
      </c>
      <c r="AW40" s="42">
        <f t="shared" si="86"/>
        <v>71669.053245556599</v>
      </c>
      <c r="AX40" s="42">
        <f t="shared" si="86"/>
        <v>73460.77957669551</v>
      </c>
      <c r="AY40" s="42">
        <f t="shared" si="86"/>
        <v>75297.299066112886</v>
      </c>
      <c r="AZ40" s="42">
        <f t="shared" si="86"/>
        <v>77179.731542765701</v>
      </c>
      <c r="BA40" s="42">
        <f t="shared" si="86"/>
        <v>79109.224831334839</v>
      </c>
    </row>
    <row r="41" spans="1:53" ht="17.25" customHeight="1" x14ac:dyDescent="0.25">
      <c r="A41" s="46"/>
      <c r="B41" s="3">
        <f>'HUD Income'!$E$33</f>
        <v>82400</v>
      </c>
      <c r="C41" s="1">
        <v>0.8</v>
      </c>
      <c r="D41" s="3">
        <f>'HUD Income'!$O$33</f>
        <v>2060</v>
      </c>
      <c r="E41" s="3">
        <f t="shared" si="63"/>
        <v>2060</v>
      </c>
      <c r="F41" s="3">
        <f>Rents!$E$49</f>
        <v>678</v>
      </c>
      <c r="G41" s="3">
        <f t="shared" si="64"/>
        <v>-1382</v>
      </c>
      <c r="H41" s="17" t="str">
        <f t="shared" si="65"/>
        <v>N/A</v>
      </c>
      <c r="J41" s="42">
        <f t="shared" si="66"/>
        <v>745.80000000000007</v>
      </c>
      <c r="K41" s="42">
        <f t="shared" ref="K41:S41" si="87">J41*1.1</f>
        <v>820.38000000000011</v>
      </c>
      <c r="L41" s="42">
        <f t="shared" si="87"/>
        <v>902.41800000000023</v>
      </c>
      <c r="M41" s="42">
        <f t="shared" si="87"/>
        <v>992.65980000000036</v>
      </c>
      <c r="N41" s="42">
        <f t="shared" si="87"/>
        <v>1091.9257800000005</v>
      </c>
      <c r="O41" s="42">
        <f t="shared" si="87"/>
        <v>1201.1183580000006</v>
      </c>
      <c r="P41" s="42">
        <f t="shared" si="87"/>
        <v>1321.2301938000007</v>
      </c>
      <c r="Q41" s="42">
        <f t="shared" si="87"/>
        <v>1453.3532131800009</v>
      </c>
      <c r="R41" s="42">
        <f t="shared" si="87"/>
        <v>1598.6885344980012</v>
      </c>
      <c r="S41" s="42">
        <f t="shared" si="87"/>
        <v>1758.5573879478015</v>
      </c>
      <c r="T41" s="42"/>
      <c r="U41" s="42">
        <f t="shared" si="68"/>
        <v>2111.4999999999995</v>
      </c>
      <c r="V41" s="42">
        <f t="shared" si="68"/>
        <v>2164.287499999999</v>
      </c>
      <c r="W41" s="42">
        <f t="shared" si="68"/>
        <v>2218.3946874999988</v>
      </c>
      <c r="X41" s="42">
        <f t="shared" si="68"/>
        <v>2273.8545546874989</v>
      </c>
      <c r="Y41" s="42">
        <f t="shared" si="68"/>
        <v>2330.7009185546863</v>
      </c>
      <c r="Z41" s="42">
        <f t="shared" si="68"/>
        <v>2388.9684415185534</v>
      </c>
      <c r="AA41" s="42">
        <f t="shared" si="68"/>
        <v>2448.6926525565168</v>
      </c>
      <c r="AB41" s="42">
        <f t="shared" si="68"/>
        <v>2509.9099688704296</v>
      </c>
      <c r="AC41" s="42">
        <f t="shared" si="68"/>
        <v>2572.65771809219</v>
      </c>
      <c r="AD41" s="42">
        <f t="shared" si="68"/>
        <v>2636.9741610444944</v>
      </c>
      <c r="AE41" s="42"/>
      <c r="AF41" s="42"/>
      <c r="AG41" s="42">
        <f t="shared" si="69"/>
        <v>-1365.6999999999994</v>
      </c>
      <c r="AH41" s="42">
        <f t="shared" si="70"/>
        <v>-1343.9074999999989</v>
      </c>
      <c r="AI41" s="42">
        <f t="shared" si="71"/>
        <v>-1315.9766874999987</v>
      </c>
      <c r="AJ41" s="42">
        <f t="shared" si="72"/>
        <v>-1281.1947546874985</v>
      </c>
      <c r="AK41" s="42">
        <f t="shared" si="73"/>
        <v>-1238.7751385546858</v>
      </c>
      <c r="AL41" s="42">
        <f t="shared" si="74"/>
        <v>-1187.8500835185528</v>
      </c>
      <c r="AM41" s="42">
        <f t="shared" si="75"/>
        <v>-1127.4624587565161</v>
      </c>
      <c r="AN41" s="42">
        <f t="shared" si="76"/>
        <v>-1056.5567556904286</v>
      </c>
      <c r="AO41" s="42">
        <f t="shared" si="77"/>
        <v>-973.96918359418873</v>
      </c>
      <c r="AP41" s="42">
        <f t="shared" si="78"/>
        <v>-878.41677309669285</v>
      </c>
      <c r="AQ41" s="42"/>
      <c r="AR41" s="42">
        <f t="shared" si="79"/>
        <v>84459.999999999985</v>
      </c>
      <c r="AS41" s="42">
        <f t="shared" ref="AS41:BA41" si="88">AR41*$AR$3</f>
        <v>86571.499999999971</v>
      </c>
      <c r="AT41" s="42">
        <f t="shared" si="88"/>
        <v>88735.787499999962</v>
      </c>
      <c r="AU41" s="42">
        <f t="shared" si="88"/>
        <v>90954.182187499959</v>
      </c>
      <c r="AV41" s="42">
        <f t="shared" si="88"/>
        <v>93228.036742187454</v>
      </c>
      <c r="AW41" s="42">
        <f t="shared" si="88"/>
        <v>95558.737660742132</v>
      </c>
      <c r="AX41" s="42">
        <f t="shared" si="88"/>
        <v>97947.706102260679</v>
      </c>
      <c r="AY41" s="42">
        <f t="shared" si="88"/>
        <v>100396.39875481719</v>
      </c>
      <c r="AZ41" s="42">
        <f t="shared" si="88"/>
        <v>102906.3087236876</v>
      </c>
      <c r="BA41" s="42">
        <f t="shared" si="88"/>
        <v>105478.96644177978</v>
      </c>
    </row>
    <row r="42" spans="1:53" ht="17.25" customHeight="1" x14ac:dyDescent="0.25">
      <c r="A42" s="46"/>
      <c r="B42" s="3"/>
      <c r="C42" s="1"/>
      <c r="D42" s="3"/>
      <c r="E42" s="3"/>
      <c r="F42" s="3"/>
      <c r="G42" s="3"/>
      <c r="H42" s="17"/>
    </row>
    <row r="43" spans="1:53" ht="17.25" customHeight="1" x14ac:dyDescent="0.25">
      <c r="A43" s="46"/>
      <c r="B43" s="3"/>
      <c r="C43" s="1"/>
      <c r="D43" s="3"/>
      <c r="E43" s="3"/>
      <c r="F43" s="3"/>
      <c r="G43" s="3"/>
      <c r="H43" s="17"/>
    </row>
    <row r="44" spans="1:53" ht="17.25" customHeight="1" x14ac:dyDescent="0.25">
      <c r="B44" s="19" t="s">
        <v>65</v>
      </c>
    </row>
    <row r="45" spans="1:53" s="19" customFormat="1" ht="17.25" customHeight="1" x14ac:dyDescent="0.25">
      <c r="B45" s="20" t="s">
        <v>0</v>
      </c>
      <c r="C45" s="20" t="s">
        <v>1</v>
      </c>
      <c r="D45" s="20" t="s">
        <v>3</v>
      </c>
      <c r="E45" s="20" t="s">
        <v>39</v>
      </c>
      <c r="F45" s="20" t="s">
        <v>2</v>
      </c>
      <c r="G45" s="20" t="s">
        <v>58</v>
      </c>
      <c r="H45" s="21" t="s">
        <v>38</v>
      </c>
      <c r="J45" s="30" t="s">
        <v>114</v>
      </c>
      <c r="K45" s="30" t="s">
        <v>104</v>
      </c>
      <c r="L45" s="30" t="s">
        <v>105</v>
      </c>
      <c r="M45" s="30" t="s">
        <v>106</v>
      </c>
      <c r="N45" s="30" t="s">
        <v>107</v>
      </c>
      <c r="O45" s="30" t="s">
        <v>108</v>
      </c>
      <c r="P45" s="30" t="s">
        <v>109</v>
      </c>
      <c r="Q45" s="30" t="s">
        <v>110</v>
      </c>
      <c r="R45" s="30" t="s">
        <v>111</v>
      </c>
      <c r="S45" s="30" t="s">
        <v>112</v>
      </c>
      <c r="U45" s="30" t="s">
        <v>114</v>
      </c>
      <c r="V45" s="30" t="s">
        <v>104</v>
      </c>
      <c r="W45" s="30" t="s">
        <v>105</v>
      </c>
      <c r="X45" s="30" t="s">
        <v>106</v>
      </c>
      <c r="Y45" s="30" t="s">
        <v>107</v>
      </c>
      <c r="Z45" s="30" t="s">
        <v>108</v>
      </c>
      <c r="AA45" s="30" t="s">
        <v>109</v>
      </c>
      <c r="AB45" s="30" t="s">
        <v>110</v>
      </c>
      <c r="AC45" s="30" t="s">
        <v>111</v>
      </c>
      <c r="AD45" s="30" t="s">
        <v>112</v>
      </c>
      <c r="AG45" s="30" t="s">
        <v>114</v>
      </c>
      <c r="AH45" s="30" t="s">
        <v>104</v>
      </c>
      <c r="AI45" s="30" t="s">
        <v>105</v>
      </c>
      <c r="AJ45" s="30" t="s">
        <v>106</v>
      </c>
      <c r="AK45" s="30" t="s">
        <v>107</v>
      </c>
      <c r="AL45" s="30" t="s">
        <v>108</v>
      </c>
      <c r="AM45" s="30" t="s">
        <v>109</v>
      </c>
      <c r="AN45" s="30" t="s">
        <v>110</v>
      </c>
      <c r="AO45" s="30" t="s">
        <v>111</v>
      </c>
      <c r="AP45" s="30" t="s">
        <v>112</v>
      </c>
      <c r="AR45" s="30" t="s">
        <v>114</v>
      </c>
      <c r="AS45" s="30" t="s">
        <v>104</v>
      </c>
      <c r="AT45" s="30" t="s">
        <v>105</v>
      </c>
      <c r="AU45" s="30" t="s">
        <v>106</v>
      </c>
      <c r="AV45" s="30" t="s">
        <v>107</v>
      </c>
      <c r="AW45" s="30" t="s">
        <v>108</v>
      </c>
      <c r="AX45" s="30" t="s">
        <v>109</v>
      </c>
      <c r="AY45" s="30" t="s">
        <v>110</v>
      </c>
      <c r="AZ45" s="30" t="s">
        <v>111</v>
      </c>
      <c r="BA45" s="30" t="s">
        <v>112</v>
      </c>
    </row>
    <row r="46" spans="1:53" ht="17.25" customHeight="1" x14ac:dyDescent="0.25">
      <c r="A46" s="46" t="s">
        <v>33</v>
      </c>
      <c r="B46" s="3"/>
      <c r="C46" s="1"/>
      <c r="D46" s="3"/>
      <c r="E46" s="3"/>
      <c r="F46" s="3"/>
      <c r="G46" s="3"/>
      <c r="H46" s="17"/>
    </row>
    <row r="47" spans="1:53" ht="17.25" customHeight="1" x14ac:dyDescent="0.25">
      <c r="A47" s="46"/>
      <c r="B47" s="3">
        <f>'HUD Income'!$B$17</f>
        <v>21630</v>
      </c>
      <c r="C47" s="1">
        <v>0.3</v>
      </c>
      <c r="D47" s="3">
        <f>'HUD Income'!$L$17</f>
        <v>540.75</v>
      </c>
      <c r="E47" s="3">
        <f t="shared" ref="E47:E51" si="89">B47*0.3/12</f>
        <v>540.75</v>
      </c>
      <c r="F47" s="3">
        <f>Rents!$E$50</f>
        <v>732</v>
      </c>
      <c r="G47" s="3">
        <f t="shared" ref="G47:G51" si="90">F47-E47</f>
        <v>191.25</v>
      </c>
      <c r="H47" s="17">
        <f t="shared" ref="H47:H51" si="91">IF(G47&gt;0,G47,"N/A")</f>
        <v>191.25</v>
      </c>
      <c r="I47" s="11"/>
      <c r="J47" s="42">
        <f t="shared" ref="J47:J51" si="92">$F47*1.1</f>
        <v>805.2</v>
      </c>
      <c r="K47" s="42">
        <f t="shared" ref="K47:S47" si="93">J47*1.1</f>
        <v>885.72000000000014</v>
      </c>
      <c r="L47" s="42">
        <f t="shared" si="93"/>
        <v>974.29200000000026</v>
      </c>
      <c r="M47" s="42">
        <f t="shared" si="93"/>
        <v>1071.7212000000004</v>
      </c>
      <c r="N47" s="42">
        <f t="shared" si="93"/>
        <v>1178.8933200000006</v>
      </c>
      <c r="O47" s="42">
        <f t="shared" si="93"/>
        <v>1296.7826520000008</v>
      </c>
      <c r="P47" s="42">
        <f t="shared" si="93"/>
        <v>1426.4609172000009</v>
      </c>
      <c r="Q47" s="42">
        <f t="shared" si="93"/>
        <v>1569.1070089200011</v>
      </c>
      <c r="R47" s="42">
        <f t="shared" si="93"/>
        <v>1726.0177098120014</v>
      </c>
      <c r="S47" s="42">
        <f t="shared" si="93"/>
        <v>1898.6194807932018</v>
      </c>
      <c r="T47" s="42"/>
      <c r="U47" s="42">
        <f t="shared" ref="U47:AD51" si="94">(AR47*$U$4)/12</f>
        <v>554.26874999999984</v>
      </c>
      <c r="V47" s="42">
        <f t="shared" si="94"/>
        <v>568.12546874999987</v>
      </c>
      <c r="W47" s="42">
        <f t="shared" si="94"/>
        <v>582.32860546874974</v>
      </c>
      <c r="X47" s="42">
        <f t="shared" si="94"/>
        <v>596.88682060546853</v>
      </c>
      <c r="Y47" s="42">
        <f t="shared" si="94"/>
        <v>611.80899112060513</v>
      </c>
      <c r="Z47" s="42">
        <f t="shared" si="94"/>
        <v>627.10421589862028</v>
      </c>
      <c r="AA47" s="42">
        <f t="shared" si="94"/>
        <v>642.7818212960857</v>
      </c>
      <c r="AB47" s="42">
        <f t="shared" si="94"/>
        <v>658.85136682848781</v>
      </c>
      <c r="AC47" s="42">
        <f t="shared" si="94"/>
        <v>675.32265099919994</v>
      </c>
      <c r="AD47" s="42">
        <f t="shared" si="94"/>
        <v>692.20571727417985</v>
      </c>
      <c r="AE47" s="42"/>
      <c r="AF47" s="42"/>
      <c r="AG47" s="42">
        <f t="shared" ref="AG47:AG51" si="95">J47-U47</f>
        <v>250.9312500000002</v>
      </c>
      <c r="AH47" s="42">
        <f t="shared" ref="AH47:AH51" si="96">K47-V47</f>
        <v>317.59453125000027</v>
      </c>
      <c r="AI47" s="42">
        <f t="shared" ref="AI47:AI51" si="97">L47-W47</f>
        <v>391.96339453125051</v>
      </c>
      <c r="AJ47" s="42">
        <f t="shared" ref="AJ47:AJ51" si="98">M47-X47</f>
        <v>474.83437939453188</v>
      </c>
      <c r="AK47" s="42">
        <f t="shared" ref="AK47:AK51" si="99">N47-Y47</f>
        <v>567.08432887939546</v>
      </c>
      <c r="AL47" s="42">
        <f t="shared" ref="AL47:AL51" si="100">O47-Z47</f>
        <v>669.6784361013805</v>
      </c>
      <c r="AM47" s="42">
        <f t="shared" ref="AM47:AM51" si="101">P47-AA47</f>
        <v>783.67909590391525</v>
      </c>
      <c r="AN47" s="42">
        <f t="shared" ref="AN47:AN51" si="102">Q47-AB47</f>
        <v>910.25564209151332</v>
      </c>
      <c r="AO47" s="42">
        <f t="shared" ref="AO47:AO51" si="103">R47-AC47</f>
        <v>1050.6950588128016</v>
      </c>
      <c r="AP47" s="42">
        <f t="shared" ref="AP47:AP51" si="104">S47-AD47</f>
        <v>1206.4137635190218</v>
      </c>
      <c r="AQ47" s="42"/>
      <c r="AR47" s="42">
        <f t="shared" ref="AR47:AR51" si="105">B47*$AR$3</f>
        <v>22170.749999999996</v>
      </c>
      <c r="AS47" s="42">
        <f t="shared" ref="AS47:BA47" si="106">AR47*$AR$3</f>
        <v>22725.018749999996</v>
      </c>
      <c r="AT47" s="42">
        <f t="shared" si="106"/>
        <v>23293.144218749992</v>
      </c>
      <c r="AU47" s="42">
        <f t="shared" si="106"/>
        <v>23875.472824218741</v>
      </c>
      <c r="AV47" s="42">
        <f t="shared" si="106"/>
        <v>24472.359644824206</v>
      </c>
      <c r="AW47" s="42">
        <f t="shared" si="106"/>
        <v>25084.16863594481</v>
      </c>
      <c r="AX47" s="42">
        <f t="shared" si="106"/>
        <v>25711.272851843427</v>
      </c>
      <c r="AY47" s="42">
        <f t="shared" si="106"/>
        <v>26354.054673139512</v>
      </c>
      <c r="AZ47" s="42">
        <f t="shared" si="106"/>
        <v>27012.906039967998</v>
      </c>
      <c r="BA47" s="42">
        <f t="shared" si="106"/>
        <v>27688.228690967197</v>
      </c>
    </row>
    <row r="48" spans="1:53" ht="17.25" customHeight="1" x14ac:dyDescent="0.25">
      <c r="A48" s="46"/>
      <c r="B48" s="3">
        <f>'HUD Income'!$B$21</f>
        <v>28840</v>
      </c>
      <c r="C48" s="1">
        <v>0.4</v>
      </c>
      <c r="D48" s="3">
        <f>'HUD Income'!$L$21</f>
        <v>721</v>
      </c>
      <c r="E48" s="3">
        <f t="shared" si="89"/>
        <v>721</v>
      </c>
      <c r="F48" s="3">
        <f>Rents!$E$50</f>
        <v>732</v>
      </c>
      <c r="G48" s="3">
        <f t="shared" si="90"/>
        <v>11</v>
      </c>
      <c r="H48" s="17">
        <f t="shared" si="91"/>
        <v>11</v>
      </c>
      <c r="I48" s="11"/>
      <c r="J48" s="42">
        <f t="shared" si="92"/>
        <v>805.2</v>
      </c>
      <c r="K48" s="42">
        <f t="shared" ref="K48:S48" si="107">J48*1.1</f>
        <v>885.72000000000014</v>
      </c>
      <c r="L48" s="42">
        <f t="shared" si="107"/>
        <v>974.29200000000026</v>
      </c>
      <c r="M48" s="42">
        <f t="shared" si="107"/>
        <v>1071.7212000000004</v>
      </c>
      <c r="N48" s="42">
        <f t="shared" si="107"/>
        <v>1178.8933200000006</v>
      </c>
      <c r="O48" s="42">
        <f t="shared" si="107"/>
        <v>1296.7826520000008</v>
      </c>
      <c r="P48" s="42">
        <f t="shared" si="107"/>
        <v>1426.4609172000009</v>
      </c>
      <c r="Q48" s="42">
        <f t="shared" si="107"/>
        <v>1569.1070089200011</v>
      </c>
      <c r="R48" s="42">
        <f t="shared" si="107"/>
        <v>1726.0177098120014</v>
      </c>
      <c r="S48" s="42">
        <f t="shared" si="107"/>
        <v>1898.6194807932018</v>
      </c>
      <c r="T48" s="42"/>
      <c r="U48" s="42">
        <f t="shared" si="94"/>
        <v>739.02499999999998</v>
      </c>
      <c r="V48" s="42">
        <f t="shared" si="94"/>
        <v>757.50062499999979</v>
      </c>
      <c r="W48" s="42">
        <f t="shared" si="94"/>
        <v>776.43814062499985</v>
      </c>
      <c r="X48" s="42">
        <f t="shared" si="94"/>
        <v>795.84909414062474</v>
      </c>
      <c r="Y48" s="42">
        <f t="shared" si="94"/>
        <v>815.74532149414017</v>
      </c>
      <c r="Z48" s="42">
        <f t="shared" si="94"/>
        <v>836.1389545314936</v>
      </c>
      <c r="AA48" s="42">
        <f t="shared" si="94"/>
        <v>857.04242839478081</v>
      </c>
      <c r="AB48" s="42">
        <f t="shared" si="94"/>
        <v>878.4684891046503</v>
      </c>
      <c r="AC48" s="42">
        <f t="shared" si="94"/>
        <v>900.43020133226662</v>
      </c>
      <c r="AD48" s="42">
        <f t="shared" si="94"/>
        <v>922.94095636557313</v>
      </c>
      <c r="AE48" s="42"/>
      <c r="AF48" s="42"/>
      <c r="AG48" s="42">
        <f t="shared" si="95"/>
        <v>66.175000000000068</v>
      </c>
      <c r="AH48" s="42">
        <f t="shared" si="96"/>
        <v>128.21937500000035</v>
      </c>
      <c r="AI48" s="42">
        <f t="shared" si="97"/>
        <v>197.85385937500041</v>
      </c>
      <c r="AJ48" s="42">
        <f t="shared" si="98"/>
        <v>275.87210585937567</v>
      </c>
      <c r="AK48" s="42">
        <f t="shared" si="99"/>
        <v>363.14799850586041</v>
      </c>
      <c r="AL48" s="42">
        <f t="shared" si="100"/>
        <v>460.64369746850718</v>
      </c>
      <c r="AM48" s="42">
        <f t="shared" si="101"/>
        <v>569.41848880522014</v>
      </c>
      <c r="AN48" s="42">
        <f t="shared" si="102"/>
        <v>690.63851981535083</v>
      </c>
      <c r="AO48" s="42">
        <f t="shared" si="103"/>
        <v>825.58750847973477</v>
      </c>
      <c r="AP48" s="42">
        <f t="shared" si="104"/>
        <v>975.67852442762864</v>
      </c>
      <c r="AQ48" s="42"/>
      <c r="AR48" s="42">
        <f t="shared" si="105"/>
        <v>29560.999999999996</v>
      </c>
      <c r="AS48" s="42">
        <f t="shared" ref="AS48:BA48" si="108">AR48*$AR$3</f>
        <v>30300.024999999994</v>
      </c>
      <c r="AT48" s="42">
        <f t="shared" si="108"/>
        <v>31057.525624999991</v>
      </c>
      <c r="AU48" s="42">
        <f t="shared" si="108"/>
        <v>31833.963765624987</v>
      </c>
      <c r="AV48" s="42">
        <f t="shared" si="108"/>
        <v>32629.81285976561</v>
      </c>
      <c r="AW48" s="42">
        <f t="shared" si="108"/>
        <v>33445.558181259745</v>
      </c>
      <c r="AX48" s="42">
        <f t="shared" si="108"/>
        <v>34281.697135791233</v>
      </c>
      <c r="AY48" s="42">
        <f t="shared" si="108"/>
        <v>35138.739564186013</v>
      </c>
      <c r="AZ48" s="42">
        <f t="shared" si="108"/>
        <v>36017.208053290662</v>
      </c>
      <c r="BA48" s="42">
        <f t="shared" si="108"/>
        <v>36917.638254622929</v>
      </c>
    </row>
    <row r="49" spans="1:53" ht="17.25" customHeight="1" x14ac:dyDescent="0.25">
      <c r="A49" s="46"/>
      <c r="B49" s="3">
        <f>'HUD Income'!$B$25</f>
        <v>36050</v>
      </c>
      <c r="C49" s="1">
        <v>0.5</v>
      </c>
      <c r="D49" s="3">
        <f>'HUD Income'!$L$25</f>
        <v>901.25</v>
      </c>
      <c r="E49" s="3">
        <f t="shared" si="89"/>
        <v>901.25</v>
      </c>
      <c r="F49" s="3">
        <f>Rents!$E$50</f>
        <v>732</v>
      </c>
      <c r="G49" s="3">
        <f t="shared" si="90"/>
        <v>-169.25</v>
      </c>
      <c r="H49" s="17" t="str">
        <f t="shared" si="91"/>
        <v>N/A</v>
      </c>
      <c r="I49" s="11"/>
      <c r="J49" s="42">
        <f t="shared" si="92"/>
        <v>805.2</v>
      </c>
      <c r="K49" s="42">
        <f t="shared" ref="K49:S49" si="109">J49*1.1</f>
        <v>885.72000000000014</v>
      </c>
      <c r="L49" s="42">
        <f t="shared" si="109"/>
        <v>974.29200000000026</v>
      </c>
      <c r="M49" s="42">
        <f t="shared" si="109"/>
        <v>1071.7212000000004</v>
      </c>
      <c r="N49" s="42">
        <f t="shared" si="109"/>
        <v>1178.8933200000006</v>
      </c>
      <c r="O49" s="42">
        <f t="shared" si="109"/>
        <v>1296.7826520000008</v>
      </c>
      <c r="P49" s="42">
        <f t="shared" si="109"/>
        <v>1426.4609172000009</v>
      </c>
      <c r="Q49" s="42">
        <f t="shared" si="109"/>
        <v>1569.1070089200011</v>
      </c>
      <c r="R49" s="42">
        <f t="shared" si="109"/>
        <v>1726.0177098120014</v>
      </c>
      <c r="S49" s="42">
        <f t="shared" si="109"/>
        <v>1898.6194807932018</v>
      </c>
      <c r="T49" s="42"/>
      <c r="U49" s="42">
        <f t="shared" si="94"/>
        <v>923.78125</v>
      </c>
      <c r="V49" s="42">
        <f t="shared" si="94"/>
        <v>946.87578124999993</v>
      </c>
      <c r="W49" s="42">
        <f t="shared" si="94"/>
        <v>970.54767578124984</v>
      </c>
      <c r="X49" s="42">
        <f t="shared" si="94"/>
        <v>994.81136767578107</v>
      </c>
      <c r="Y49" s="42">
        <f t="shared" si="94"/>
        <v>1019.6816518676754</v>
      </c>
      <c r="Z49" s="42">
        <f t="shared" si="94"/>
        <v>1045.1736931643673</v>
      </c>
      <c r="AA49" s="42">
        <f t="shared" si="94"/>
        <v>1071.3030354934763</v>
      </c>
      <c r="AB49" s="42">
        <f t="shared" si="94"/>
        <v>1098.0856113808131</v>
      </c>
      <c r="AC49" s="42">
        <f t="shared" si="94"/>
        <v>1125.5377516653334</v>
      </c>
      <c r="AD49" s="42">
        <f t="shared" si="94"/>
        <v>1153.6761954569668</v>
      </c>
      <c r="AE49" s="42"/>
      <c r="AF49" s="42"/>
      <c r="AG49" s="42">
        <f t="shared" si="95"/>
        <v>-118.58124999999995</v>
      </c>
      <c r="AH49" s="42">
        <f t="shared" si="96"/>
        <v>-61.155781249999791</v>
      </c>
      <c r="AI49" s="42">
        <f t="shared" si="97"/>
        <v>3.7443242187504211</v>
      </c>
      <c r="AJ49" s="42">
        <f t="shared" si="98"/>
        <v>76.909832324219337</v>
      </c>
      <c r="AK49" s="42">
        <f t="shared" si="99"/>
        <v>159.21166813232514</v>
      </c>
      <c r="AL49" s="42">
        <f t="shared" si="100"/>
        <v>251.60895883563353</v>
      </c>
      <c r="AM49" s="42">
        <f t="shared" si="101"/>
        <v>355.15788170652468</v>
      </c>
      <c r="AN49" s="42">
        <f t="shared" si="102"/>
        <v>471.021397539188</v>
      </c>
      <c r="AO49" s="42">
        <f t="shared" si="103"/>
        <v>600.47995814666797</v>
      </c>
      <c r="AP49" s="42">
        <f t="shared" si="104"/>
        <v>744.94328533623502</v>
      </c>
      <c r="AQ49" s="42"/>
      <c r="AR49" s="42">
        <f t="shared" si="105"/>
        <v>36951.25</v>
      </c>
      <c r="AS49" s="42">
        <f t="shared" ref="AS49:BA49" si="110">AR49*$AR$3</f>
        <v>37875.03125</v>
      </c>
      <c r="AT49" s="42">
        <f t="shared" si="110"/>
        <v>38821.907031249997</v>
      </c>
      <c r="AU49" s="42">
        <f t="shared" si="110"/>
        <v>39792.45470703124</v>
      </c>
      <c r="AV49" s="42">
        <f t="shared" si="110"/>
        <v>40787.266074707019</v>
      </c>
      <c r="AW49" s="42">
        <f t="shared" si="110"/>
        <v>41806.94772657469</v>
      </c>
      <c r="AX49" s="42">
        <f t="shared" si="110"/>
        <v>42852.121419739051</v>
      </c>
      <c r="AY49" s="42">
        <f t="shared" si="110"/>
        <v>43923.424455232525</v>
      </c>
      <c r="AZ49" s="42">
        <f t="shared" si="110"/>
        <v>45021.510066613337</v>
      </c>
      <c r="BA49" s="42">
        <f t="shared" si="110"/>
        <v>46147.047818278668</v>
      </c>
    </row>
    <row r="50" spans="1:53" ht="17.25" customHeight="1" x14ac:dyDescent="0.25">
      <c r="A50" s="46"/>
      <c r="B50" s="3">
        <f>'HUD Income'!$B$29</f>
        <v>43260</v>
      </c>
      <c r="C50" s="1">
        <v>0.6</v>
      </c>
      <c r="D50" s="3">
        <f>'HUD Income'!$L$29</f>
        <v>1081.5</v>
      </c>
      <c r="E50" s="3">
        <f t="shared" si="89"/>
        <v>1081.5</v>
      </c>
      <c r="F50" s="3">
        <f>Rents!$E$50</f>
        <v>732</v>
      </c>
      <c r="G50" s="3">
        <f t="shared" si="90"/>
        <v>-349.5</v>
      </c>
      <c r="H50" s="17" t="str">
        <f t="shared" si="91"/>
        <v>N/A</v>
      </c>
      <c r="I50" s="11"/>
      <c r="J50" s="42">
        <f t="shared" si="92"/>
        <v>805.2</v>
      </c>
      <c r="K50" s="42">
        <f t="shared" ref="K50:S50" si="111">J50*1.1</f>
        <v>885.72000000000014</v>
      </c>
      <c r="L50" s="42">
        <f t="shared" si="111"/>
        <v>974.29200000000026</v>
      </c>
      <c r="M50" s="42">
        <f t="shared" si="111"/>
        <v>1071.7212000000004</v>
      </c>
      <c r="N50" s="42">
        <f t="shared" si="111"/>
        <v>1178.8933200000006</v>
      </c>
      <c r="O50" s="42">
        <f t="shared" si="111"/>
        <v>1296.7826520000008</v>
      </c>
      <c r="P50" s="42">
        <f t="shared" si="111"/>
        <v>1426.4609172000009</v>
      </c>
      <c r="Q50" s="42">
        <f t="shared" si="111"/>
        <v>1569.1070089200011</v>
      </c>
      <c r="R50" s="42">
        <f t="shared" si="111"/>
        <v>1726.0177098120014</v>
      </c>
      <c r="S50" s="42">
        <f t="shared" si="111"/>
        <v>1898.6194807932018</v>
      </c>
      <c r="T50" s="42"/>
      <c r="U50" s="42">
        <f t="shared" si="94"/>
        <v>1108.5374999999997</v>
      </c>
      <c r="V50" s="42">
        <f t="shared" si="94"/>
        <v>1136.2509374999997</v>
      </c>
      <c r="W50" s="42">
        <f t="shared" si="94"/>
        <v>1164.6572109374995</v>
      </c>
      <c r="X50" s="42">
        <f t="shared" si="94"/>
        <v>1193.7736412109371</v>
      </c>
      <c r="Y50" s="42">
        <f t="shared" si="94"/>
        <v>1223.6179822412103</v>
      </c>
      <c r="Z50" s="42">
        <f t="shared" si="94"/>
        <v>1254.2084317972406</v>
      </c>
      <c r="AA50" s="42">
        <f t="shared" si="94"/>
        <v>1285.5636425921714</v>
      </c>
      <c r="AB50" s="42">
        <f t="shared" si="94"/>
        <v>1317.7027336569756</v>
      </c>
      <c r="AC50" s="42">
        <f t="shared" si="94"/>
        <v>1350.6453019983999</v>
      </c>
      <c r="AD50" s="42">
        <f t="shared" si="94"/>
        <v>1384.4114345483597</v>
      </c>
      <c r="AE50" s="42"/>
      <c r="AF50" s="42"/>
      <c r="AG50" s="42">
        <f t="shared" si="95"/>
        <v>-303.33749999999964</v>
      </c>
      <c r="AH50" s="42">
        <f t="shared" si="96"/>
        <v>-250.5309374999996</v>
      </c>
      <c r="AI50" s="42">
        <f t="shared" si="97"/>
        <v>-190.36521093749923</v>
      </c>
      <c r="AJ50" s="42">
        <f t="shared" si="98"/>
        <v>-122.05244121093665</v>
      </c>
      <c r="AK50" s="42">
        <f t="shared" si="99"/>
        <v>-44.724662241209671</v>
      </c>
      <c r="AL50" s="42">
        <f t="shared" si="100"/>
        <v>42.574220202760216</v>
      </c>
      <c r="AM50" s="42">
        <f t="shared" si="101"/>
        <v>140.89727460782956</v>
      </c>
      <c r="AN50" s="42">
        <f t="shared" si="102"/>
        <v>251.40427526302551</v>
      </c>
      <c r="AO50" s="42">
        <f t="shared" si="103"/>
        <v>375.37240781360151</v>
      </c>
      <c r="AP50" s="42">
        <f t="shared" si="104"/>
        <v>514.20804624484208</v>
      </c>
      <c r="AQ50" s="42"/>
      <c r="AR50" s="42">
        <f t="shared" si="105"/>
        <v>44341.499999999993</v>
      </c>
      <c r="AS50" s="42">
        <f t="shared" ref="AS50:BA50" si="112">AR50*$AR$3</f>
        <v>45450.037499999991</v>
      </c>
      <c r="AT50" s="42">
        <f t="shared" si="112"/>
        <v>46586.288437499985</v>
      </c>
      <c r="AU50" s="42">
        <f t="shared" si="112"/>
        <v>47750.945648437482</v>
      </c>
      <c r="AV50" s="42">
        <f t="shared" si="112"/>
        <v>48944.719289648412</v>
      </c>
      <c r="AW50" s="42">
        <f t="shared" si="112"/>
        <v>50168.337271889621</v>
      </c>
      <c r="AX50" s="42">
        <f t="shared" si="112"/>
        <v>51422.545703686854</v>
      </c>
      <c r="AY50" s="42">
        <f t="shared" si="112"/>
        <v>52708.109346279023</v>
      </c>
      <c r="AZ50" s="42">
        <f t="shared" si="112"/>
        <v>54025.812079935997</v>
      </c>
      <c r="BA50" s="42">
        <f t="shared" si="112"/>
        <v>55376.457381934393</v>
      </c>
    </row>
    <row r="51" spans="1:53" ht="17.25" customHeight="1" x14ac:dyDescent="0.25">
      <c r="A51" s="46"/>
      <c r="B51" s="3">
        <f>'HUD Income'!$B$33</f>
        <v>57700</v>
      </c>
      <c r="C51" s="1">
        <v>0.8</v>
      </c>
      <c r="D51" s="3">
        <f>'HUD Income'!$L$33</f>
        <v>1442.5</v>
      </c>
      <c r="E51" s="3">
        <f t="shared" si="89"/>
        <v>1442.5</v>
      </c>
      <c r="F51" s="3">
        <f>Rents!$E$50</f>
        <v>732</v>
      </c>
      <c r="G51" s="3">
        <f t="shared" si="90"/>
        <v>-710.5</v>
      </c>
      <c r="H51" s="17" t="str">
        <f t="shared" si="91"/>
        <v>N/A</v>
      </c>
      <c r="I51" s="11"/>
      <c r="J51" s="42">
        <f t="shared" si="92"/>
        <v>805.2</v>
      </c>
      <c r="K51" s="42">
        <f t="shared" ref="K51:S51" si="113">J51*1.1</f>
        <v>885.72000000000014</v>
      </c>
      <c r="L51" s="42">
        <f t="shared" si="113"/>
        <v>974.29200000000026</v>
      </c>
      <c r="M51" s="42">
        <f t="shared" si="113"/>
        <v>1071.7212000000004</v>
      </c>
      <c r="N51" s="42">
        <f t="shared" si="113"/>
        <v>1178.8933200000006</v>
      </c>
      <c r="O51" s="42">
        <f t="shared" si="113"/>
        <v>1296.7826520000008</v>
      </c>
      <c r="P51" s="42">
        <f t="shared" si="113"/>
        <v>1426.4609172000009</v>
      </c>
      <c r="Q51" s="42">
        <f t="shared" si="113"/>
        <v>1569.1070089200011</v>
      </c>
      <c r="R51" s="42">
        <f t="shared" si="113"/>
        <v>1726.0177098120014</v>
      </c>
      <c r="S51" s="42">
        <f t="shared" si="113"/>
        <v>1898.6194807932018</v>
      </c>
      <c r="T51" s="42"/>
      <c r="U51" s="42">
        <f t="shared" si="94"/>
        <v>1478.5624999999998</v>
      </c>
      <c r="V51" s="42">
        <f t="shared" si="94"/>
        <v>1515.5265624999995</v>
      </c>
      <c r="W51" s="42">
        <f t="shared" si="94"/>
        <v>1553.4147265624995</v>
      </c>
      <c r="X51" s="42">
        <f t="shared" si="94"/>
        <v>1592.2500947265617</v>
      </c>
      <c r="Y51" s="42">
        <f t="shared" si="94"/>
        <v>1632.0563470947257</v>
      </c>
      <c r="Z51" s="42">
        <f t="shared" si="94"/>
        <v>1672.8577557720937</v>
      </c>
      <c r="AA51" s="42">
        <f t="shared" si="94"/>
        <v>1714.679199666396</v>
      </c>
      <c r="AB51" s="42">
        <f t="shared" si="94"/>
        <v>1757.5461796580557</v>
      </c>
      <c r="AC51" s="42">
        <f t="shared" si="94"/>
        <v>1801.4848341495072</v>
      </c>
      <c r="AD51" s="42">
        <f t="shared" si="94"/>
        <v>1846.5219550032443</v>
      </c>
      <c r="AE51" s="42"/>
      <c r="AF51" s="42"/>
      <c r="AG51" s="42">
        <f t="shared" si="95"/>
        <v>-673.36249999999973</v>
      </c>
      <c r="AH51" s="42">
        <f t="shared" si="96"/>
        <v>-629.80656249999936</v>
      </c>
      <c r="AI51" s="42">
        <f t="shared" si="97"/>
        <v>-579.12272656249922</v>
      </c>
      <c r="AJ51" s="42">
        <f t="shared" si="98"/>
        <v>-520.52889472656125</v>
      </c>
      <c r="AK51" s="42">
        <f t="shared" si="99"/>
        <v>-453.16302709472507</v>
      </c>
      <c r="AL51" s="42">
        <f t="shared" si="100"/>
        <v>-376.07510377209292</v>
      </c>
      <c r="AM51" s="42">
        <f t="shared" si="101"/>
        <v>-288.21828246639507</v>
      </c>
      <c r="AN51" s="42">
        <f t="shared" si="102"/>
        <v>-188.4391707380546</v>
      </c>
      <c r="AO51" s="42">
        <f t="shared" si="103"/>
        <v>-75.467124337505766</v>
      </c>
      <c r="AP51" s="42">
        <f t="shared" si="104"/>
        <v>52.097525789957444</v>
      </c>
      <c r="AQ51" s="42"/>
      <c r="AR51" s="42">
        <f t="shared" si="105"/>
        <v>59142.499999999993</v>
      </c>
      <c r="AS51" s="42">
        <f t="shared" ref="AS51:BA51" si="114">AR51*$AR$3</f>
        <v>60621.062499999985</v>
      </c>
      <c r="AT51" s="42">
        <f t="shared" si="114"/>
        <v>62136.589062499981</v>
      </c>
      <c r="AU51" s="42">
        <f t="shared" si="114"/>
        <v>63690.003789062474</v>
      </c>
      <c r="AV51" s="42">
        <f t="shared" si="114"/>
        <v>65282.253883789032</v>
      </c>
      <c r="AW51" s="42">
        <f t="shared" si="114"/>
        <v>66914.310230883755</v>
      </c>
      <c r="AX51" s="42">
        <f t="shared" si="114"/>
        <v>68587.167986655841</v>
      </c>
      <c r="AY51" s="42">
        <f t="shared" si="114"/>
        <v>70301.847186322237</v>
      </c>
      <c r="AZ51" s="42">
        <f t="shared" si="114"/>
        <v>72059.393365980286</v>
      </c>
      <c r="BA51" s="42">
        <f t="shared" si="114"/>
        <v>73860.87820012978</v>
      </c>
    </row>
    <row r="52" spans="1:53" ht="17.25" customHeight="1" x14ac:dyDescent="0.25">
      <c r="A52" s="46"/>
      <c r="B52" s="3"/>
      <c r="C52" s="1"/>
      <c r="D52" s="3"/>
      <c r="E52" s="3"/>
      <c r="F52" s="3"/>
      <c r="G52" s="3"/>
      <c r="H52" s="17"/>
      <c r="I52" s="11"/>
    </row>
    <row r="53" spans="1:53" ht="17.25" customHeight="1" x14ac:dyDescent="0.25">
      <c r="A53" s="46"/>
      <c r="B53" s="3"/>
      <c r="C53" s="1"/>
      <c r="D53" s="3"/>
      <c r="E53" s="3"/>
      <c r="F53" s="3"/>
      <c r="G53" s="3"/>
      <c r="H53" s="17"/>
    </row>
    <row r="54" spans="1:53" ht="17.25" customHeight="1" x14ac:dyDescent="0.25">
      <c r="B54" s="19" t="s">
        <v>65</v>
      </c>
    </row>
    <row r="55" spans="1:53" s="19" customFormat="1" ht="17.25" customHeight="1" x14ac:dyDescent="0.25">
      <c r="B55" s="20" t="s">
        <v>0</v>
      </c>
      <c r="C55" s="20" t="s">
        <v>1</v>
      </c>
      <c r="D55" s="20" t="s">
        <v>3</v>
      </c>
      <c r="E55" s="20" t="s">
        <v>39</v>
      </c>
      <c r="F55" s="20" t="s">
        <v>2</v>
      </c>
      <c r="G55" s="20" t="s">
        <v>58</v>
      </c>
      <c r="H55" s="21" t="s">
        <v>38</v>
      </c>
      <c r="J55" s="30" t="s">
        <v>114</v>
      </c>
      <c r="K55" s="30" t="s">
        <v>104</v>
      </c>
      <c r="L55" s="30" t="s">
        <v>105</v>
      </c>
      <c r="M55" s="30" t="s">
        <v>106</v>
      </c>
      <c r="N55" s="30" t="s">
        <v>107</v>
      </c>
      <c r="O55" s="30" t="s">
        <v>108</v>
      </c>
      <c r="P55" s="30" t="s">
        <v>109</v>
      </c>
      <c r="Q55" s="30" t="s">
        <v>110</v>
      </c>
      <c r="R55" s="30" t="s">
        <v>111</v>
      </c>
      <c r="S55" s="30" t="s">
        <v>112</v>
      </c>
      <c r="U55" s="30" t="s">
        <v>114</v>
      </c>
      <c r="V55" s="30" t="s">
        <v>104</v>
      </c>
      <c r="W55" s="30" t="s">
        <v>105</v>
      </c>
      <c r="X55" s="30" t="s">
        <v>106</v>
      </c>
      <c r="Y55" s="30" t="s">
        <v>107</v>
      </c>
      <c r="Z55" s="30" t="s">
        <v>108</v>
      </c>
      <c r="AA55" s="30" t="s">
        <v>109</v>
      </c>
      <c r="AB55" s="30" t="s">
        <v>110</v>
      </c>
      <c r="AC55" s="30" t="s">
        <v>111</v>
      </c>
      <c r="AD55" s="30" t="s">
        <v>112</v>
      </c>
      <c r="AG55" s="30" t="s">
        <v>114</v>
      </c>
      <c r="AH55" s="30" t="s">
        <v>104</v>
      </c>
      <c r="AI55" s="30" t="s">
        <v>105</v>
      </c>
      <c r="AJ55" s="30" t="s">
        <v>106</v>
      </c>
      <c r="AK55" s="30" t="s">
        <v>107</v>
      </c>
      <c r="AL55" s="30" t="s">
        <v>108</v>
      </c>
      <c r="AM55" s="30" t="s">
        <v>109</v>
      </c>
      <c r="AN55" s="30" t="s">
        <v>110</v>
      </c>
      <c r="AO55" s="30" t="s">
        <v>111</v>
      </c>
      <c r="AP55" s="30" t="s">
        <v>112</v>
      </c>
      <c r="AR55" s="30" t="s">
        <v>114</v>
      </c>
      <c r="AS55" s="30" t="s">
        <v>104</v>
      </c>
      <c r="AT55" s="30" t="s">
        <v>105</v>
      </c>
      <c r="AU55" s="30" t="s">
        <v>106</v>
      </c>
      <c r="AV55" s="30" t="s">
        <v>107</v>
      </c>
      <c r="AW55" s="30" t="s">
        <v>108</v>
      </c>
      <c r="AX55" s="30" t="s">
        <v>109</v>
      </c>
      <c r="AY55" s="30" t="s">
        <v>110</v>
      </c>
      <c r="AZ55" s="30" t="s">
        <v>111</v>
      </c>
      <c r="BA55" s="30" t="s">
        <v>112</v>
      </c>
    </row>
    <row r="56" spans="1:53" ht="17.25" customHeight="1" x14ac:dyDescent="0.25">
      <c r="A56" s="46" t="s">
        <v>34</v>
      </c>
      <c r="B56" s="3"/>
      <c r="C56" s="1"/>
      <c r="D56" s="3"/>
      <c r="E56" s="3"/>
      <c r="F56" s="3"/>
      <c r="G56" s="3"/>
      <c r="H56" s="17"/>
    </row>
    <row r="57" spans="1:53" ht="17.25" customHeight="1" x14ac:dyDescent="0.25">
      <c r="A57" s="46"/>
      <c r="B57" s="3">
        <f>'HUD Income'!$C$17</f>
        <v>24700</v>
      </c>
      <c r="C57" s="1">
        <v>0.3</v>
      </c>
      <c r="D57" s="3">
        <f>'HUD Income'!$M$17</f>
        <v>617.5</v>
      </c>
      <c r="E57" s="3">
        <f t="shared" ref="E57:E61" si="115">B57*0.3/12</f>
        <v>617.5</v>
      </c>
      <c r="F57" s="3">
        <f>Rents!$E$50</f>
        <v>732</v>
      </c>
      <c r="G57" s="3">
        <f t="shared" ref="G57:G61" si="116">F57-E57</f>
        <v>114.5</v>
      </c>
      <c r="H57" s="17">
        <f t="shared" ref="H57:H61" si="117">IF(G57&gt;0,G57,"N/A")</f>
        <v>114.5</v>
      </c>
      <c r="J57" s="42">
        <f t="shared" ref="J57:J61" si="118">$F57*1.1</f>
        <v>805.2</v>
      </c>
      <c r="K57" s="42">
        <f t="shared" ref="K57:S57" si="119">J57*1.1</f>
        <v>885.72000000000014</v>
      </c>
      <c r="L57" s="42">
        <f t="shared" si="119"/>
        <v>974.29200000000026</v>
      </c>
      <c r="M57" s="42">
        <f t="shared" si="119"/>
        <v>1071.7212000000004</v>
      </c>
      <c r="N57" s="42">
        <f t="shared" si="119"/>
        <v>1178.8933200000006</v>
      </c>
      <c r="O57" s="42">
        <f t="shared" si="119"/>
        <v>1296.7826520000008</v>
      </c>
      <c r="P57" s="42">
        <f t="shared" si="119"/>
        <v>1426.4609172000009</v>
      </c>
      <c r="Q57" s="42">
        <f t="shared" si="119"/>
        <v>1569.1070089200011</v>
      </c>
      <c r="R57" s="42">
        <f t="shared" si="119"/>
        <v>1726.0177098120014</v>
      </c>
      <c r="S57" s="42">
        <f t="shared" si="119"/>
        <v>1898.6194807932018</v>
      </c>
      <c r="T57" s="42"/>
      <c r="U57" s="42">
        <f t="shared" ref="U57:AD61" si="120">(AR57*$U$4)/12</f>
        <v>632.93749999999989</v>
      </c>
      <c r="V57" s="42">
        <f t="shared" si="120"/>
        <v>648.76093749999984</v>
      </c>
      <c r="W57" s="42">
        <f t="shared" si="120"/>
        <v>664.97996093749975</v>
      </c>
      <c r="X57" s="42">
        <f t="shared" si="120"/>
        <v>681.60445996093722</v>
      </c>
      <c r="Y57" s="42">
        <f t="shared" si="120"/>
        <v>698.6445714599605</v>
      </c>
      <c r="Z57" s="42">
        <f t="shared" si="120"/>
        <v>716.11068574645958</v>
      </c>
      <c r="AA57" s="42">
        <f t="shared" si="120"/>
        <v>734.0134528901209</v>
      </c>
      <c r="AB57" s="42">
        <f t="shared" si="120"/>
        <v>752.36378921237383</v>
      </c>
      <c r="AC57" s="42">
        <f t="shared" si="120"/>
        <v>771.17288394268314</v>
      </c>
      <c r="AD57" s="42">
        <f t="shared" si="120"/>
        <v>790.45220604125007</v>
      </c>
      <c r="AE57" s="42"/>
      <c r="AF57" s="42"/>
      <c r="AG57" s="42">
        <f t="shared" ref="AG57:AG61" si="121">J57-U57</f>
        <v>172.26250000000016</v>
      </c>
      <c r="AH57" s="42">
        <f t="shared" ref="AH57:AH61" si="122">K57-V57</f>
        <v>236.9590625000003</v>
      </c>
      <c r="AI57" s="42">
        <f t="shared" ref="AI57:AI61" si="123">L57-W57</f>
        <v>309.3120390625005</v>
      </c>
      <c r="AJ57" s="42">
        <f t="shared" ref="AJ57:AJ61" si="124">M57-X57</f>
        <v>390.11674003906319</v>
      </c>
      <c r="AK57" s="42">
        <f t="shared" ref="AK57:AK61" si="125">N57-Y57</f>
        <v>480.24874854004008</v>
      </c>
      <c r="AL57" s="42">
        <f t="shared" ref="AL57:AL61" si="126">O57-Z57</f>
        <v>580.6719662535412</v>
      </c>
      <c r="AM57" s="42">
        <f t="shared" ref="AM57:AM61" si="127">P57-AA57</f>
        <v>692.44746430988005</v>
      </c>
      <c r="AN57" s="42">
        <f t="shared" ref="AN57:AN61" si="128">Q57-AB57</f>
        <v>816.7432197076273</v>
      </c>
      <c r="AO57" s="42">
        <f t="shared" ref="AO57:AO61" si="129">R57-AC57</f>
        <v>954.84482586931824</v>
      </c>
      <c r="AP57" s="42">
        <f t="shared" ref="AP57:AP61" si="130">S57-AD57</f>
        <v>1108.1672747519517</v>
      </c>
      <c r="AQ57" s="42"/>
      <c r="AR57" s="42">
        <f t="shared" ref="AR57:AR61" si="131">B57*$AR$3</f>
        <v>25317.499999999996</v>
      </c>
      <c r="AS57" s="42">
        <f t="shared" ref="AS57:BA57" si="132">AR57*$AR$3</f>
        <v>25950.437499999993</v>
      </c>
      <c r="AT57" s="42">
        <f t="shared" si="132"/>
        <v>26599.198437499992</v>
      </c>
      <c r="AU57" s="42">
        <f t="shared" si="132"/>
        <v>27264.178398437489</v>
      </c>
      <c r="AV57" s="42">
        <f t="shared" si="132"/>
        <v>27945.782858398423</v>
      </c>
      <c r="AW57" s="42">
        <f t="shared" si="132"/>
        <v>28644.42742985838</v>
      </c>
      <c r="AX57" s="42">
        <f t="shared" si="132"/>
        <v>29360.538115604839</v>
      </c>
      <c r="AY57" s="42">
        <f t="shared" si="132"/>
        <v>30094.551568494957</v>
      </c>
      <c r="AZ57" s="42">
        <f t="shared" si="132"/>
        <v>30846.915357707327</v>
      </c>
      <c r="BA57" s="42">
        <f t="shared" si="132"/>
        <v>31618.088241650006</v>
      </c>
    </row>
    <row r="58" spans="1:53" ht="17.25" customHeight="1" x14ac:dyDescent="0.25">
      <c r="A58" s="46"/>
      <c r="B58" s="3">
        <f>'HUD Income'!$C$21</f>
        <v>32960</v>
      </c>
      <c r="C58" s="1">
        <v>0.4</v>
      </c>
      <c r="D58" s="3">
        <f>'HUD Income'!$M$21</f>
        <v>824</v>
      </c>
      <c r="E58" s="3">
        <f t="shared" si="115"/>
        <v>824</v>
      </c>
      <c r="F58" s="3">
        <f>Rents!$E$50</f>
        <v>732</v>
      </c>
      <c r="G58" s="3">
        <f t="shared" si="116"/>
        <v>-92</v>
      </c>
      <c r="H58" s="17" t="str">
        <f t="shared" si="117"/>
        <v>N/A</v>
      </c>
      <c r="J58" s="42">
        <f t="shared" si="118"/>
        <v>805.2</v>
      </c>
      <c r="K58" s="42">
        <f t="shared" ref="K58:S58" si="133">J58*1.1</f>
        <v>885.72000000000014</v>
      </c>
      <c r="L58" s="42">
        <f t="shared" si="133"/>
        <v>974.29200000000026</v>
      </c>
      <c r="M58" s="42">
        <f t="shared" si="133"/>
        <v>1071.7212000000004</v>
      </c>
      <c r="N58" s="42">
        <f t="shared" si="133"/>
        <v>1178.8933200000006</v>
      </c>
      <c r="O58" s="42">
        <f t="shared" si="133"/>
        <v>1296.7826520000008</v>
      </c>
      <c r="P58" s="42">
        <f t="shared" si="133"/>
        <v>1426.4609172000009</v>
      </c>
      <c r="Q58" s="42">
        <f t="shared" si="133"/>
        <v>1569.1070089200011</v>
      </c>
      <c r="R58" s="42">
        <f t="shared" si="133"/>
        <v>1726.0177098120014</v>
      </c>
      <c r="S58" s="42">
        <f t="shared" si="133"/>
        <v>1898.6194807932018</v>
      </c>
      <c r="T58" s="42"/>
      <c r="U58" s="42">
        <f t="shared" si="120"/>
        <v>844.59999999999991</v>
      </c>
      <c r="V58" s="42">
        <f t="shared" si="120"/>
        <v>865.71500000000003</v>
      </c>
      <c r="W58" s="42">
        <f t="shared" si="120"/>
        <v>887.35787499999981</v>
      </c>
      <c r="X58" s="42">
        <f t="shared" si="120"/>
        <v>909.54182187499964</v>
      </c>
      <c r="Y58" s="42">
        <f t="shared" si="120"/>
        <v>932.28036742187476</v>
      </c>
      <c r="Z58" s="42">
        <f t="shared" si="120"/>
        <v>955.58737660742145</v>
      </c>
      <c r="AA58" s="42">
        <f t="shared" si="120"/>
        <v>979.4770610226069</v>
      </c>
      <c r="AB58" s="42">
        <f t="shared" si="120"/>
        <v>1003.963987548172</v>
      </c>
      <c r="AC58" s="42">
        <f t="shared" si="120"/>
        <v>1029.0630872368761</v>
      </c>
      <c r="AD58" s="42">
        <f t="shared" si="120"/>
        <v>1054.7896644177979</v>
      </c>
      <c r="AE58" s="42"/>
      <c r="AF58" s="42"/>
      <c r="AG58" s="42">
        <f t="shared" si="121"/>
        <v>-39.399999999999864</v>
      </c>
      <c r="AH58" s="42">
        <f t="shared" si="122"/>
        <v>20.005000000000109</v>
      </c>
      <c r="AI58" s="42">
        <f t="shared" si="123"/>
        <v>86.934125000000449</v>
      </c>
      <c r="AJ58" s="42">
        <f t="shared" si="124"/>
        <v>162.17937812500077</v>
      </c>
      <c r="AK58" s="42">
        <f t="shared" si="125"/>
        <v>246.61295257812583</v>
      </c>
      <c r="AL58" s="42">
        <f t="shared" si="126"/>
        <v>341.19527539257933</v>
      </c>
      <c r="AM58" s="42">
        <f t="shared" si="127"/>
        <v>446.98385617739405</v>
      </c>
      <c r="AN58" s="42">
        <f t="shared" si="128"/>
        <v>565.14302137182915</v>
      </c>
      <c r="AO58" s="42">
        <f t="shared" si="129"/>
        <v>696.95462257512531</v>
      </c>
      <c r="AP58" s="42">
        <f t="shared" si="130"/>
        <v>843.82981637540388</v>
      </c>
      <c r="AQ58" s="42"/>
      <c r="AR58" s="42">
        <f t="shared" si="131"/>
        <v>33784</v>
      </c>
      <c r="AS58" s="42">
        <f t="shared" ref="AS58:BA58" si="134">AR58*$AR$3</f>
        <v>34628.6</v>
      </c>
      <c r="AT58" s="42">
        <f t="shared" si="134"/>
        <v>35494.314999999995</v>
      </c>
      <c r="AU58" s="42">
        <f t="shared" si="134"/>
        <v>36381.672874999989</v>
      </c>
      <c r="AV58" s="42">
        <f t="shared" si="134"/>
        <v>37291.214696874988</v>
      </c>
      <c r="AW58" s="42">
        <f t="shared" si="134"/>
        <v>38223.495064296862</v>
      </c>
      <c r="AX58" s="42">
        <f t="shared" si="134"/>
        <v>39179.082440904276</v>
      </c>
      <c r="AY58" s="42">
        <f t="shared" si="134"/>
        <v>40158.55950192688</v>
      </c>
      <c r="AZ58" s="42">
        <f t="shared" si="134"/>
        <v>41162.523489475047</v>
      </c>
      <c r="BA58" s="42">
        <f t="shared" si="134"/>
        <v>42191.586576711918</v>
      </c>
    </row>
    <row r="59" spans="1:53" ht="17.25" customHeight="1" x14ac:dyDescent="0.25">
      <c r="A59" s="46"/>
      <c r="B59" s="3">
        <f>'HUD Income'!$C$25</f>
        <v>41200</v>
      </c>
      <c r="C59" s="1">
        <v>0.5</v>
      </c>
      <c r="D59" s="3">
        <f>'HUD Income'!$M$25</f>
        <v>1030</v>
      </c>
      <c r="E59" s="3">
        <f t="shared" si="115"/>
        <v>1030</v>
      </c>
      <c r="F59" s="3">
        <f>Rents!$E$50</f>
        <v>732</v>
      </c>
      <c r="G59" s="3">
        <f t="shared" si="116"/>
        <v>-298</v>
      </c>
      <c r="H59" s="17" t="str">
        <f t="shared" si="117"/>
        <v>N/A</v>
      </c>
      <c r="J59" s="42">
        <f t="shared" si="118"/>
        <v>805.2</v>
      </c>
      <c r="K59" s="42">
        <f t="shared" ref="K59:S59" si="135">J59*1.1</f>
        <v>885.72000000000014</v>
      </c>
      <c r="L59" s="42">
        <f t="shared" si="135"/>
        <v>974.29200000000026</v>
      </c>
      <c r="M59" s="42">
        <f t="shared" si="135"/>
        <v>1071.7212000000004</v>
      </c>
      <c r="N59" s="42">
        <f t="shared" si="135"/>
        <v>1178.8933200000006</v>
      </c>
      <c r="O59" s="42">
        <f t="shared" si="135"/>
        <v>1296.7826520000008</v>
      </c>
      <c r="P59" s="42">
        <f t="shared" si="135"/>
        <v>1426.4609172000009</v>
      </c>
      <c r="Q59" s="42">
        <f t="shared" si="135"/>
        <v>1569.1070089200011</v>
      </c>
      <c r="R59" s="42">
        <f t="shared" si="135"/>
        <v>1726.0177098120014</v>
      </c>
      <c r="S59" s="42">
        <f t="shared" si="135"/>
        <v>1898.6194807932018</v>
      </c>
      <c r="T59" s="42"/>
      <c r="U59" s="42">
        <f t="shared" si="120"/>
        <v>1055.7499999999998</v>
      </c>
      <c r="V59" s="42">
        <f t="shared" si="120"/>
        <v>1082.1437499999995</v>
      </c>
      <c r="W59" s="42">
        <f t="shared" si="120"/>
        <v>1109.1973437499994</v>
      </c>
      <c r="X59" s="42">
        <f t="shared" si="120"/>
        <v>1136.9272773437494</v>
      </c>
      <c r="Y59" s="42">
        <f t="shared" si="120"/>
        <v>1165.3504592773431</v>
      </c>
      <c r="Z59" s="42">
        <f t="shared" si="120"/>
        <v>1194.4842207592767</v>
      </c>
      <c r="AA59" s="42">
        <f t="shared" si="120"/>
        <v>1224.3463262782584</v>
      </c>
      <c r="AB59" s="42">
        <f t="shared" si="120"/>
        <v>1254.9549844352148</v>
      </c>
      <c r="AC59" s="42">
        <f t="shared" si="120"/>
        <v>1286.328859046095</v>
      </c>
      <c r="AD59" s="42">
        <f t="shared" si="120"/>
        <v>1318.4870805222472</v>
      </c>
      <c r="AE59" s="42"/>
      <c r="AF59" s="42"/>
      <c r="AG59" s="42">
        <f t="shared" si="121"/>
        <v>-250.54999999999973</v>
      </c>
      <c r="AH59" s="42">
        <f t="shared" si="122"/>
        <v>-196.42374999999936</v>
      </c>
      <c r="AI59" s="42">
        <f t="shared" si="123"/>
        <v>-134.90534374999913</v>
      </c>
      <c r="AJ59" s="42">
        <f t="shared" si="124"/>
        <v>-65.20607734374903</v>
      </c>
      <c r="AK59" s="42">
        <f t="shared" si="125"/>
        <v>13.542860722657451</v>
      </c>
      <c r="AL59" s="42">
        <f t="shared" si="126"/>
        <v>102.29843124072409</v>
      </c>
      <c r="AM59" s="42">
        <f t="shared" si="127"/>
        <v>202.11459092174255</v>
      </c>
      <c r="AN59" s="42">
        <f t="shared" si="128"/>
        <v>314.15202448478635</v>
      </c>
      <c r="AO59" s="42">
        <f t="shared" si="129"/>
        <v>439.68885076590641</v>
      </c>
      <c r="AP59" s="42">
        <f t="shared" si="130"/>
        <v>580.13240027095458</v>
      </c>
      <c r="AQ59" s="42"/>
      <c r="AR59" s="42">
        <f t="shared" si="131"/>
        <v>42229.999999999993</v>
      </c>
      <c r="AS59" s="42">
        <f t="shared" ref="AS59:BA59" si="136">AR59*$AR$3</f>
        <v>43285.749999999985</v>
      </c>
      <c r="AT59" s="42">
        <f t="shared" si="136"/>
        <v>44367.893749999981</v>
      </c>
      <c r="AU59" s="42">
        <f t="shared" si="136"/>
        <v>45477.091093749979</v>
      </c>
      <c r="AV59" s="42">
        <f t="shared" si="136"/>
        <v>46614.018371093727</v>
      </c>
      <c r="AW59" s="42">
        <f t="shared" si="136"/>
        <v>47779.368830371066</v>
      </c>
      <c r="AX59" s="42">
        <f t="shared" si="136"/>
        <v>48973.85305113034</v>
      </c>
      <c r="AY59" s="42">
        <f t="shared" si="136"/>
        <v>50198.199377408593</v>
      </c>
      <c r="AZ59" s="42">
        <f t="shared" si="136"/>
        <v>51453.154361843801</v>
      </c>
      <c r="BA59" s="42">
        <f t="shared" si="136"/>
        <v>52739.483220889888</v>
      </c>
    </row>
    <row r="60" spans="1:53" ht="17.25" customHeight="1" x14ac:dyDescent="0.25">
      <c r="A60" s="46"/>
      <c r="B60" s="3">
        <f>'HUD Income'!$B$29</f>
        <v>43260</v>
      </c>
      <c r="C60" s="1">
        <v>0.6</v>
      </c>
      <c r="D60" s="3">
        <f>'HUD Income'!$M$29</f>
        <v>1236</v>
      </c>
      <c r="E60" s="3">
        <f t="shared" si="115"/>
        <v>1081.5</v>
      </c>
      <c r="F60" s="3">
        <f>Rents!$E$50</f>
        <v>732</v>
      </c>
      <c r="G60" s="3">
        <f t="shared" si="116"/>
        <v>-349.5</v>
      </c>
      <c r="H60" s="17" t="str">
        <f t="shared" si="117"/>
        <v>N/A</v>
      </c>
      <c r="J60" s="42">
        <f t="shared" si="118"/>
        <v>805.2</v>
      </c>
      <c r="K60" s="42">
        <f t="shared" ref="K60:S60" si="137">J60*1.1</f>
        <v>885.72000000000014</v>
      </c>
      <c r="L60" s="42">
        <f t="shared" si="137"/>
        <v>974.29200000000026</v>
      </c>
      <c r="M60" s="42">
        <f t="shared" si="137"/>
        <v>1071.7212000000004</v>
      </c>
      <c r="N60" s="42">
        <f t="shared" si="137"/>
        <v>1178.8933200000006</v>
      </c>
      <c r="O60" s="42">
        <f t="shared" si="137"/>
        <v>1296.7826520000008</v>
      </c>
      <c r="P60" s="42">
        <f t="shared" si="137"/>
        <v>1426.4609172000009</v>
      </c>
      <c r="Q60" s="42">
        <f t="shared" si="137"/>
        <v>1569.1070089200011</v>
      </c>
      <c r="R60" s="42">
        <f t="shared" si="137"/>
        <v>1726.0177098120014</v>
      </c>
      <c r="S60" s="42">
        <f t="shared" si="137"/>
        <v>1898.6194807932018</v>
      </c>
      <c r="T60" s="42"/>
      <c r="U60" s="42">
        <f t="shared" si="120"/>
        <v>1108.5374999999997</v>
      </c>
      <c r="V60" s="42">
        <f t="shared" si="120"/>
        <v>1136.2509374999997</v>
      </c>
      <c r="W60" s="42">
        <f t="shared" si="120"/>
        <v>1164.6572109374995</v>
      </c>
      <c r="X60" s="42">
        <f t="shared" si="120"/>
        <v>1193.7736412109371</v>
      </c>
      <c r="Y60" s="42">
        <f t="shared" si="120"/>
        <v>1223.6179822412103</v>
      </c>
      <c r="Z60" s="42">
        <f t="shared" si="120"/>
        <v>1254.2084317972406</v>
      </c>
      <c r="AA60" s="42">
        <f t="shared" si="120"/>
        <v>1285.5636425921714</v>
      </c>
      <c r="AB60" s="42">
        <f t="shared" si="120"/>
        <v>1317.7027336569756</v>
      </c>
      <c r="AC60" s="42">
        <f t="shared" si="120"/>
        <v>1350.6453019983999</v>
      </c>
      <c r="AD60" s="42">
        <f t="shared" si="120"/>
        <v>1384.4114345483597</v>
      </c>
      <c r="AE60" s="42"/>
      <c r="AF60" s="42"/>
      <c r="AG60" s="42">
        <f t="shared" si="121"/>
        <v>-303.33749999999964</v>
      </c>
      <c r="AH60" s="42">
        <f t="shared" si="122"/>
        <v>-250.5309374999996</v>
      </c>
      <c r="AI60" s="42">
        <f t="shared" si="123"/>
        <v>-190.36521093749923</v>
      </c>
      <c r="AJ60" s="42">
        <f t="shared" si="124"/>
        <v>-122.05244121093665</v>
      </c>
      <c r="AK60" s="42">
        <f t="shared" si="125"/>
        <v>-44.724662241209671</v>
      </c>
      <c r="AL60" s="42">
        <f t="shared" si="126"/>
        <v>42.574220202760216</v>
      </c>
      <c r="AM60" s="42">
        <f t="shared" si="127"/>
        <v>140.89727460782956</v>
      </c>
      <c r="AN60" s="42">
        <f t="shared" si="128"/>
        <v>251.40427526302551</v>
      </c>
      <c r="AO60" s="42">
        <f t="shared" si="129"/>
        <v>375.37240781360151</v>
      </c>
      <c r="AP60" s="42">
        <f t="shared" si="130"/>
        <v>514.20804624484208</v>
      </c>
      <c r="AQ60" s="42"/>
      <c r="AR60" s="42">
        <f t="shared" si="131"/>
        <v>44341.499999999993</v>
      </c>
      <c r="AS60" s="42">
        <f t="shared" ref="AS60:BA60" si="138">AR60*$AR$3</f>
        <v>45450.037499999991</v>
      </c>
      <c r="AT60" s="42">
        <f t="shared" si="138"/>
        <v>46586.288437499985</v>
      </c>
      <c r="AU60" s="42">
        <f t="shared" si="138"/>
        <v>47750.945648437482</v>
      </c>
      <c r="AV60" s="42">
        <f t="shared" si="138"/>
        <v>48944.719289648412</v>
      </c>
      <c r="AW60" s="42">
        <f t="shared" si="138"/>
        <v>50168.337271889621</v>
      </c>
      <c r="AX60" s="42">
        <f t="shared" si="138"/>
        <v>51422.545703686854</v>
      </c>
      <c r="AY60" s="42">
        <f t="shared" si="138"/>
        <v>52708.109346279023</v>
      </c>
      <c r="AZ60" s="42">
        <f t="shared" si="138"/>
        <v>54025.812079935997</v>
      </c>
      <c r="BA60" s="42">
        <f t="shared" si="138"/>
        <v>55376.457381934393</v>
      </c>
    </row>
    <row r="61" spans="1:53" ht="17.25" customHeight="1" x14ac:dyDescent="0.25">
      <c r="A61" s="46"/>
      <c r="B61" s="3">
        <f>'HUD Income'!$B$33</f>
        <v>57700</v>
      </c>
      <c r="C61" s="1">
        <v>0.8</v>
      </c>
      <c r="D61" s="3">
        <f>'HUD Income'!$M$33</f>
        <v>1648.75</v>
      </c>
      <c r="E61" s="3">
        <f t="shared" si="115"/>
        <v>1442.5</v>
      </c>
      <c r="F61" s="3">
        <f>Rents!$E$50</f>
        <v>732</v>
      </c>
      <c r="G61" s="3">
        <f t="shared" si="116"/>
        <v>-710.5</v>
      </c>
      <c r="H61" s="17" t="str">
        <f t="shared" si="117"/>
        <v>N/A</v>
      </c>
      <c r="J61" s="42">
        <f t="shared" si="118"/>
        <v>805.2</v>
      </c>
      <c r="K61" s="42">
        <f t="shared" ref="K61:S61" si="139">J61*1.1</f>
        <v>885.72000000000014</v>
      </c>
      <c r="L61" s="42">
        <f t="shared" si="139"/>
        <v>974.29200000000026</v>
      </c>
      <c r="M61" s="42">
        <f t="shared" si="139"/>
        <v>1071.7212000000004</v>
      </c>
      <c r="N61" s="42">
        <f t="shared" si="139"/>
        <v>1178.8933200000006</v>
      </c>
      <c r="O61" s="42">
        <f t="shared" si="139"/>
        <v>1296.7826520000008</v>
      </c>
      <c r="P61" s="42">
        <f t="shared" si="139"/>
        <v>1426.4609172000009</v>
      </c>
      <c r="Q61" s="42">
        <f t="shared" si="139"/>
        <v>1569.1070089200011</v>
      </c>
      <c r="R61" s="42">
        <f t="shared" si="139"/>
        <v>1726.0177098120014</v>
      </c>
      <c r="S61" s="42">
        <f t="shared" si="139"/>
        <v>1898.6194807932018</v>
      </c>
      <c r="T61" s="42"/>
      <c r="U61" s="42">
        <f t="shared" si="120"/>
        <v>1478.5624999999998</v>
      </c>
      <c r="V61" s="42">
        <f t="shared" si="120"/>
        <v>1515.5265624999995</v>
      </c>
      <c r="W61" s="42">
        <f t="shared" si="120"/>
        <v>1553.4147265624995</v>
      </c>
      <c r="X61" s="42">
        <f t="shared" si="120"/>
        <v>1592.2500947265617</v>
      </c>
      <c r="Y61" s="42">
        <f t="shared" si="120"/>
        <v>1632.0563470947257</v>
      </c>
      <c r="Z61" s="42">
        <f t="shared" si="120"/>
        <v>1672.8577557720937</v>
      </c>
      <c r="AA61" s="42">
        <f t="shared" si="120"/>
        <v>1714.679199666396</v>
      </c>
      <c r="AB61" s="42">
        <f t="shared" si="120"/>
        <v>1757.5461796580557</v>
      </c>
      <c r="AC61" s="42">
        <f t="shared" si="120"/>
        <v>1801.4848341495072</v>
      </c>
      <c r="AD61" s="42">
        <f t="shared" si="120"/>
        <v>1846.5219550032443</v>
      </c>
      <c r="AE61" s="42"/>
      <c r="AF61" s="42"/>
      <c r="AG61" s="42">
        <f t="shared" si="121"/>
        <v>-673.36249999999973</v>
      </c>
      <c r="AH61" s="42">
        <f t="shared" si="122"/>
        <v>-629.80656249999936</v>
      </c>
      <c r="AI61" s="42">
        <f t="shared" si="123"/>
        <v>-579.12272656249922</v>
      </c>
      <c r="AJ61" s="42">
        <f t="shared" si="124"/>
        <v>-520.52889472656125</v>
      </c>
      <c r="AK61" s="42">
        <f t="shared" si="125"/>
        <v>-453.16302709472507</v>
      </c>
      <c r="AL61" s="42">
        <f t="shared" si="126"/>
        <v>-376.07510377209292</v>
      </c>
      <c r="AM61" s="42">
        <f t="shared" si="127"/>
        <v>-288.21828246639507</v>
      </c>
      <c r="AN61" s="42">
        <f t="shared" si="128"/>
        <v>-188.4391707380546</v>
      </c>
      <c r="AO61" s="42">
        <f t="shared" si="129"/>
        <v>-75.467124337505766</v>
      </c>
      <c r="AP61" s="42">
        <f t="shared" si="130"/>
        <v>52.097525789957444</v>
      </c>
      <c r="AQ61" s="42"/>
      <c r="AR61" s="42">
        <f t="shared" si="131"/>
        <v>59142.499999999993</v>
      </c>
      <c r="AS61" s="42">
        <f t="shared" ref="AS61:BA61" si="140">AR61*$AR$3</f>
        <v>60621.062499999985</v>
      </c>
      <c r="AT61" s="42">
        <f t="shared" si="140"/>
        <v>62136.589062499981</v>
      </c>
      <c r="AU61" s="42">
        <f t="shared" si="140"/>
        <v>63690.003789062474</v>
      </c>
      <c r="AV61" s="42">
        <f t="shared" si="140"/>
        <v>65282.253883789032</v>
      </c>
      <c r="AW61" s="42">
        <f t="shared" si="140"/>
        <v>66914.310230883755</v>
      </c>
      <c r="AX61" s="42">
        <f t="shared" si="140"/>
        <v>68587.167986655841</v>
      </c>
      <c r="AY61" s="42">
        <f t="shared" si="140"/>
        <v>70301.847186322237</v>
      </c>
      <c r="AZ61" s="42">
        <f t="shared" si="140"/>
        <v>72059.393365980286</v>
      </c>
      <c r="BA61" s="42">
        <f t="shared" si="140"/>
        <v>73860.87820012978</v>
      </c>
    </row>
    <row r="62" spans="1:53" ht="17.25" customHeight="1" x14ac:dyDescent="0.25">
      <c r="A62" s="46"/>
      <c r="B62" s="3"/>
      <c r="C62" s="1"/>
      <c r="D62" s="3"/>
      <c r="E62" s="3"/>
      <c r="F62" s="3"/>
      <c r="G62" s="3"/>
      <c r="H62" s="17"/>
    </row>
    <row r="63" spans="1:53" ht="17.25" customHeight="1" x14ac:dyDescent="0.25">
      <c r="A63" s="46"/>
      <c r="B63" s="3"/>
      <c r="C63" s="1"/>
      <c r="D63" s="3"/>
      <c r="E63" s="3"/>
      <c r="F63" s="3"/>
      <c r="G63" s="3"/>
      <c r="H63" s="17"/>
    </row>
    <row r="64" spans="1:53" ht="17.25" customHeight="1" x14ac:dyDescent="0.25">
      <c r="B64" s="19" t="s">
        <v>65</v>
      </c>
    </row>
    <row r="65" spans="1:53" s="19" customFormat="1" ht="17.25" customHeight="1" x14ac:dyDescent="0.25">
      <c r="B65" s="20" t="s">
        <v>0</v>
      </c>
      <c r="C65" s="20" t="s">
        <v>1</v>
      </c>
      <c r="D65" s="20" t="s">
        <v>3</v>
      </c>
      <c r="E65" s="20" t="s">
        <v>39</v>
      </c>
      <c r="F65" s="20" t="s">
        <v>2</v>
      </c>
      <c r="G65" s="20" t="s">
        <v>58</v>
      </c>
      <c r="H65" s="21" t="s">
        <v>38</v>
      </c>
      <c r="J65" s="30" t="s">
        <v>114</v>
      </c>
      <c r="K65" s="30" t="s">
        <v>104</v>
      </c>
      <c r="L65" s="30" t="s">
        <v>105</v>
      </c>
      <c r="M65" s="30" t="s">
        <v>106</v>
      </c>
      <c r="N65" s="30" t="s">
        <v>107</v>
      </c>
      <c r="O65" s="30" t="s">
        <v>108</v>
      </c>
      <c r="P65" s="30" t="s">
        <v>109</v>
      </c>
      <c r="Q65" s="30" t="s">
        <v>110</v>
      </c>
      <c r="R65" s="30" t="s">
        <v>111</v>
      </c>
      <c r="S65" s="30" t="s">
        <v>112</v>
      </c>
      <c r="U65" s="30" t="s">
        <v>114</v>
      </c>
      <c r="V65" s="30" t="s">
        <v>104</v>
      </c>
      <c r="W65" s="30" t="s">
        <v>105</v>
      </c>
      <c r="X65" s="30" t="s">
        <v>106</v>
      </c>
      <c r="Y65" s="30" t="s">
        <v>107</v>
      </c>
      <c r="Z65" s="30" t="s">
        <v>108</v>
      </c>
      <c r="AA65" s="30" t="s">
        <v>109</v>
      </c>
      <c r="AB65" s="30" t="s">
        <v>110</v>
      </c>
      <c r="AC65" s="30" t="s">
        <v>111</v>
      </c>
      <c r="AD65" s="30" t="s">
        <v>112</v>
      </c>
      <c r="AG65" s="30" t="s">
        <v>114</v>
      </c>
      <c r="AH65" s="30" t="s">
        <v>104</v>
      </c>
      <c r="AI65" s="30" t="s">
        <v>105</v>
      </c>
      <c r="AJ65" s="30" t="s">
        <v>106</v>
      </c>
      <c r="AK65" s="30" t="s">
        <v>107</v>
      </c>
      <c r="AL65" s="30" t="s">
        <v>108</v>
      </c>
      <c r="AM65" s="30" t="s">
        <v>109</v>
      </c>
      <c r="AN65" s="30" t="s">
        <v>110</v>
      </c>
      <c r="AO65" s="30" t="s">
        <v>111</v>
      </c>
      <c r="AP65" s="30" t="s">
        <v>112</v>
      </c>
      <c r="AR65" s="30" t="s">
        <v>114</v>
      </c>
      <c r="AS65" s="30" t="s">
        <v>104</v>
      </c>
      <c r="AT65" s="30" t="s">
        <v>105</v>
      </c>
      <c r="AU65" s="30" t="s">
        <v>106</v>
      </c>
      <c r="AV65" s="30" t="s">
        <v>107</v>
      </c>
      <c r="AW65" s="30" t="s">
        <v>108</v>
      </c>
      <c r="AX65" s="30" t="s">
        <v>109</v>
      </c>
      <c r="AY65" s="30" t="s">
        <v>110</v>
      </c>
      <c r="AZ65" s="30" t="s">
        <v>111</v>
      </c>
      <c r="BA65" s="30" t="s">
        <v>112</v>
      </c>
    </row>
    <row r="66" spans="1:53" ht="17.25" customHeight="1" x14ac:dyDescent="0.25">
      <c r="A66" s="46" t="s">
        <v>35</v>
      </c>
      <c r="B66" s="3"/>
      <c r="C66" s="1"/>
      <c r="D66" s="3"/>
      <c r="E66" s="3"/>
      <c r="F66" s="3"/>
      <c r="G66" s="3"/>
      <c r="H66" s="17"/>
    </row>
    <row r="67" spans="1:53" ht="17.25" customHeight="1" x14ac:dyDescent="0.25">
      <c r="A67" s="46"/>
      <c r="B67" s="3">
        <f>'HUD Income'!$D$17</f>
        <v>27810</v>
      </c>
      <c r="C67" s="1">
        <v>0.3</v>
      </c>
      <c r="D67" s="3">
        <f>'HUD Income'!$N$17</f>
        <v>695.25</v>
      </c>
      <c r="E67" s="3">
        <f t="shared" ref="E67:E71" si="141">B67*0.3/12</f>
        <v>695.25</v>
      </c>
      <c r="F67" s="3">
        <f>Rents!$E$50</f>
        <v>732</v>
      </c>
      <c r="G67" s="3">
        <f t="shared" ref="G67:G71" si="142">F67-E67</f>
        <v>36.75</v>
      </c>
      <c r="H67" s="17">
        <f t="shared" ref="H67:H71" si="143">IF(G67&gt;0,G67,"N/A")</f>
        <v>36.75</v>
      </c>
      <c r="I67" s="11"/>
      <c r="J67" s="42">
        <f t="shared" ref="J67:J71" si="144">$F67*1.1</f>
        <v>805.2</v>
      </c>
      <c r="K67" s="42">
        <f t="shared" ref="K67:S67" si="145">J67*1.1</f>
        <v>885.72000000000014</v>
      </c>
      <c r="L67" s="42">
        <f t="shared" si="145"/>
        <v>974.29200000000026</v>
      </c>
      <c r="M67" s="42">
        <f t="shared" si="145"/>
        <v>1071.7212000000004</v>
      </c>
      <c r="N67" s="42">
        <f t="shared" si="145"/>
        <v>1178.8933200000006</v>
      </c>
      <c r="O67" s="42">
        <f t="shared" si="145"/>
        <v>1296.7826520000008</v>
      </c>
      <c r="P67" s="42">
        <f t="shared" si="145"/>
        <v>1426.4609172000009</v>
      </c>
      <c r="Q67" s="42">
        <f t="shared" si="145"/>
        <v>1569.1070089200011</v>
      </c>
      <c r="R67" s="42">
        <f t="shared" si="145"/>
        <v>1726.0177098120014</v>
      </c>
      <c r="S67" s="42">
        <f t="shared" si="145"/>
        <v>1898.6194807932018</v>
      </c>
      <c r="T67" s="42"/>
      <c r="U67" s="42">
        <f t="shared" ref="U67:AD71" si="146">(AR67*$U$4)/12</f>
        <v>712.63124999999991</v>
      </c>
      <c r="V67" s="42">
        <f t="shared" si="146"/>
        <v>730.44703124999978</v>
      </c>
      <c r="W67" s="42">
        <f t="shared" si="146"/>
        <v>748.7082070312498</v>
      </c>
      <c r="X67" s="42">
        <f t="shared" si="146"/>
        <v>767.42591220703105</v>
      </c>
      <c r="Y67" s="42">
        <f t="shared" si="146"/>
        <v>786.61156001220661</v>
      </c>
      <c r="Z67" s="42">
        <f t="shared" si="146"/>
        <v>806.27684901251178</v>
      </c>
      <c r="AA67" s="42">
        <f t="shared" si="146"/>
        <v>826.43377023782443</v>
      </c>
      <c r="AB67" s="42">
        <f t="shared" si="146"/>
        <v>847.09461449376988</v>
      </c>
      <c r="AC67" s="42">
        <f t="shared" si="146"/>
        <v>868.27197985611417</v>
      </c>
      <c r="AD67" s="42">
        <f t="shared" si="146"/>
        <v>889.97877935251688</v>
      </c>
      <c r="AE67" s="42"/>
      <c r="AF67" s="42"/>
      <c r="AG67" s="42">
        <f t="shared" ref="AG67:AG71" si="147">J67-U67</f>
        <v>92.568750000000136</v>
      </c>
      <c r="AH67" s="42">
        <f t="shared" ref="AH67:AH71" si="148">K67-V67</f>
        <v>155.27296875000036</v>
      </c>
      <c r="AI67" s="42">
        <f t="shared" ref="AI67:AI71" si="149">L67-W67</f>
        <v>225.58379296875046</v>
      </c>
      <c r="AJ67" s="42">
        <f t="shared" ref="AJ67:AJ71" si="150">M67-X67</f>
        <v>304.29528779296936</v>
      </c>
      <c r="AK67" s="42">
        <f t="shared" ref="AK67:AK71" si="151">N67-Y67</f>
        <v>392.28175998779398</v>
      </c>
      <c r="AL67" s="42">
        <f t="shared" ref="AL67:AL71" si="152">O67-Z67</f>
        <v>490.50580298748901</v>
      </c>
      <c r="AM67" s="42">
        <f t="shared" ref="AM67:AM71" si="153">P67-AA67</f>
        <v>600.02714696217652</v>
      </c>
      <c r="AN67" s="42">
        <f t="shared" ref="AN67:AN71" si="154">Q67-AB67</f>
        <v>722.01239442623125</v>
      </c>
      <c r="AO67" s="42">
        <f t="shared" ref="AO67:AO71" si="155">R67-AC67</f>
        <v>857.74572995588721</v>
      </c>
      <c r="AP67" s="42">
        <f t="shared" ref="AP67:AP71" si="156">S67-AD67</f>
        <v>1008.6407014406849</v>
      </c>
      <c r="AQ67" s="42"/>
      <c r="AR67" s="42">
        <f t="shared" ref="AR67:AR71" si="157">B67*$AR$3</f>
        <v>28505.249999999996</v>
      </c>
      <c r="AS67" s="42">
        <f t="shared" ref="AS67:BA67" si="158">AR67*$AR$3</f>
        <v>29217.881249999995</v>
      </c>
      <c r="AT67" s="42">
        <f t="shared" si="158"/>
        <v>29948.328281249993</v>
      </c>
      <c r="AU67" s="42">
        <f t="shared" si="158"/>
        <v>30697.036488281239</v>
      </c>
      <c r="AV67" s="42">
        <f t="shared" si="158"/>
        <v>31464.462400488268</v>
      </c>
      <c r="AW67" s="42">
        <f t="shared" si="158"/>
        <v>32251.073960500471</v>
      </c>
      <c r="AX67" s="42">
        <f t="shared" si="158"/>
        <v>33057.35080951298</v>
      </c>
      <c r="AY67" s="42">
        <f t="shared" si="158"/>
        <v>33883.784579750798</v>
      </c>
      <c r="AZ67" s="42">
        <f t="shared" si="158"/>
        <v>34730.879194244568</v>
      </c>
      <c r="BA67" s="42">
        <f t="shared" si="158"/>
        <v>35599.151174100676</v>
      </c>
    </row>
    <row r="68" spans="1:53" ht="17.25" customHeight="1" x14ac:dyDescent="0.25">
      <c r="A68" s="46"/>
      <c r="B68" s="3">
        <f>'HUD Income'!$D$21</f>
        <v>37080</v>
      </c>
      <c r="C68" s="1">
        <v>0.4</v>
      </c>
      <c r="D68" s="3">
        <f>'HUD Income'!$N$21</f>
        <v>927</v>
      </c>
      <c r="E68" s="3">
        <f t="shared" si="141"/>
        <v>927</v>
      </c>
      <c r="F68" s="3">
        <f>Rents!$E$50</f>
        <v>732</v>
      </c>
      <c r="G68" s="3">
        <f t="shared" si="142"/>
        <v>-195</v>
      </c>
      <c r="H68" s="17" t="str">
        <f t="shared" si="143"/>
        <v>N/A</v>
      </c>
      <c r="I68" s="11"/>
      <c r="J68" s="42">
        <f t="shared" si="144"/>
        <v>805.2</v>
      </c>
      <c r="K68" s="42">
        <f t="shared" ref="K68:S68" si="159">J68*1.1</f>
        <v>885.72000000000014</v>
      </c>
      <c r="L68" s="42">
        <f t="shared" si="159"/>
        <v>974.29200000000026</v>
      </c>
      <c r="M68" s="42">
        <f t="shared" si="159"/>
        <v>1071.7212000000004</v>
      </c>
      <c r="N68" s="42">
        <f t="shared" si="159"/>
        <v>1178.8933200000006</v>
      </c>
      <c r="O68" s="42">
        <f t="shared" si="159"/>
        <v>1296.7826520000008</v>
      </c>
      <c r="P68" s="42">
        <f t="shared" si="159"/>
        <v>1426.4609172000009</v>
      </c>
      <c r="Q68" s="42">
        <f t="shared" si="159"/>
        <v>1569.1070089200011</v>
      </c>
      <c r="R68" s="42">
        <f t="shared" si="159"/>
        <v>1726.0177098120014</v>
      </c>
      <c r="S68" s="42">
        <f t="shared" si="159"/>
        <v>1898.6194807932018</v>
      </c>
      <c r="T68" s="42"/>
      <c r="U68" s="42">
        <f t="shared" si="146"/>
        <v>950.17500000000007</v>
      </c>
      <c r="V68" s="42">
        <f t="shared" si="146"/>
        <v>973.92937499999982</v>
      </c>
      <c r="W68" s="42">
        <f t="shared" si="146"/>
        <v>998.27760937499988</v>
      </c>
      <c r="X68" s="42">
        <f t="shared" si="146"/>
        <v>1023.2345496093749</v>
      </c>
      <c r="Y68" s="42">
        <f t="shared" si="146"/>
        <v>1048.8154133496091</v>
      </c>
      <c r="Z68" s="42">
        <f t="shared" si="146"/>
        <v>1075.0357986833492</v>
      </c>
      <c r="AA68" s="42">
        <f t="shared" si="146"/>
        <v>1101.9116936504329</v>
      </c>
      <c r="AB68" s="42">
        <f t="shared" si="146"/>
        <v>1129.4594859916936</v>
      </c>
      <c r="AC68" s="42">
        <f t="shared" si="146"/>
        <v>1157.6959731414859</v>
      </c>
      <c r="AD68" s="42">
        <f t="shared" si="146"/>
        <v>1186.6383724700229</v>
      </c>
      <c r="AE68" s="42"/>
      <c r="AF68" s="42"/>
      <c r="AG68" s="42">
        <f t="shared" si="147"/>
        <v>-144.97500000000002</v>
      </c>
      <c r="AH68" s="42">
        <f t="shared" si="148"/>
        <v>-88.209374999999682</v>
      </c>
      <c r="AI68" s="42">
        <f t="shared" si="149"/>
        <v>-23.985609374999626</v>
      </c>
      <c r="AJ68" s="42">
        <f t="shared" si="150"/>
        <v>48.486650390625528</v>
      </c>
      <c r="AK68" s="42">
        <f t="shared" si="151"/>
        <v>130.07790665039147</v>
      </c>
      <c r="AL68" s="42">
        <f t="shared" si="152"/>
        <v>221.7468533166516</v>
      </c>
      <c r="AM68" s="42">
        <f t="shared" si="153"/>
        <v>324.54922354956807</v>
      </c>
      <c r="AN68" s="42">
        <f t="shared" si="154"/>
        <v>439.64752292830758</v>
      </c>
      <c r="AO68" s="42">
        <f t="shared" si="155"/>
        <v>568.32173667051552</v>
      </c>
      <c r="AP68" s="42">
        <f t="shared" si="156"/>
        <v>711.98110832317889</v>
      </c>
      <c r="AQ68" s="42"/>
      <c r="AR68" s="42">
        <f t="shared" si="157"/>
        <v>38007</v>
      </c>
      <c r="AS68" s="42">
        <f t="shared" ref="AS68:BA68" si="160">AR68*$AR$3</f>
        <v>38957.174999999996</v>
      </c>
      <c r="AT68" s="42">
        <f t="shared" si="160"/>
        <v>39931.104374999995</v>
      </c>
      <c r="AU68" s="42">
        <f t="shared" si="160"/>
        <v>40929.381984374995</v>
      </c>
      <c r="AV68" s="42">
        <f t="shared" si="160"/>
        <v>41952.616533984365</v>
      </c>
      <c r="AW68" s="42">
        <f t="shared" si="160"/>
        <v>43001.431947333971</v>
      </c>
      <c r="AX68" s="42">
        <f t="shared" si="160"/>
        <v>44076.467746017319</v>
      </c>
      <c r="AY68" s="42">
        <f t="shared" si="160"/>
        <v>45178.379439667748</v>
      </c>
      <c r="AZ68" s="42">
        <f t="shared" si="160"/>
        <v>46307.838925659438</v>
      </c>
      <c r="BA68" s="42">
        <f t="shared" si="160"/>
        <v>47465.534898800921</v>
      </c>
    </row>
    <row r="69" spans="1:53" ht="17.25" customHeight="1" x14ac:dyDescent="0.25">
      <c r="A69" s="46"/>
      <c r="B69" s="3">
        <f>'HUD Income'!$D$25</f>
        <v>46350</v>
      </c>
      <c r="C69" s="1">
        <v>0.5</v>
      </c>
      <c r="D69" s="3">
        <f>'HUD Income'!$N$25</f>
        <v>1158.75</v>
      </c>
      <c r="E69" s="3">
        <f t="shared" si="141"/>
        <v>1158.75</v>
      </c>
      <c r="F69" s="3">
        <f>Rents!$E$50</f>
        <v>732</v>
      </c>
      <c r="G69" s="3">
        <f t="shared" si="142"/>
        <v>-426.75</v>
      </c>
      <c r="H69" s="17" t="str">
        <f t="shared" si="143"/>
        <v>N/A</v>
      </c>
      <c r="I69" s="11"/>
      <c r="J69" s="42">
        <f t="shared" si="144"/>
        <v>805.2</v>
      </c>
      <c r="K69" s="42">
        <f t="shared" ref="K69:S69" si="161">J69*1.1</f>
        <v>885.72000000000014</v>
      </c>
      <c r="L69" s="42">
        <f t="shared" si="161"/>
        <v>974.29200000000026</v>
      </c>
      <c r="M69" s="42">
        <f t="shared" si="161"/>
        <v>1071.7212000000004</v>
      </c>
      <c r="N69" s="42">
        <f t="shared" si="161"/>
        <v>1178.8933200000006</v>
      </c>
      <c r="O69" s="42">
        <f t="shared" si="161"/>
        <v>1296.7826520000008</v>
      </c>
      <c r="P69" s="42">
        <f t="shared" si="161"/>
        <v>1426.4609172000009</v>
      </c>
      <c r="Q69" s="42">
        <f t="shared" si="161"/>
        <v>1569.1070089200011</v>
      </c>
      <c r="R69" s="42">
        <f t="shared" si="161"/>
        <v>1726.0177098120014</v>
      </c>
      <c r="S69" s="42">
        <f t="shared" si="161"/>
        <v>1898.6194807932018</v>
      </c>
      <c r="T69" s="42"/>
      <c r="U69" s="42">
        <f t="shared" si="146"/>
        <v>1187.7187499999998</v>
      </c>
      <c r="V69" s="42">
        <f t="shared" si="146"/>
        <v>1217.4117187499996</v>
      </c>
      <c r="W69" s="42">
        <f t="shared" si="146"/>
        <v>1247.8470117187494</v>
      </c>
      <c r="X69" s="42">
        <f t="shared" si="146"/>
        <v>1279.0431870117181</v>
      </c>
      <c r="Y69" s="42">
        <f t="shared" si="146"/>
        <v>1311.0192666870109</v>
      </c>
      <c r="Z69" s="42">
        <f t="shared" si="146"/>
        <v>1343.7947483541861</v>
      </c>
      <c r="AA69" s="42">
        <f t="shared" si="146"/>
        <v>1377.3896170630405</v>
      </c>
      <c r="AB69" s="42">
        <f t="shared" si="146"/>
        <v>1411.8243574896167</v>
      </c>
      <c r="AC69" s="42">
        <f t="shared" si="146"/>
        <v>1447.1199664268568</v>
      </c>
      <c r="AD69" s="42">
        <f t="shared" si="146"/>
        <v>1483.2979655875279</v>
      </c>
      <c r="AE69" s="42"/>
      <c r="AF69" s="42"/>
      <c r="AG69" s="42">
        <f t="shared" si="147"/>
        <v>-382.51874999999973</v>
      </c>
      <c r="AH69" s="42">
        <f t="shared" si="148"/>
        <v>-331.6917187499995</v>
      </c>
      <c r="AI69" s="42">
        <f t="shared" si="149"/>
        <v>-273.55501171874914</v>
      </c>
      <c r="AJ69" s="42">
        <f t="shared" si="150"/>
        <v>-207.32198701171774</v>
      </c>
      <c r="AK69" s="42">
        <f t="shared" si="151"/>
        <v>-132.12594668701036</v>
      </c>
      <c r="AL69" s="42">
        <f t="shared" si="152"/>
        <v>-47.01209635418536</v>
      </c>
      <c r="AM69" s="42">
        <f t="shared" si="153"/>
        <v>49.071300136960417</v>
      </c>
      <c r="AN69" s="42">
        <f t="shared" si="154"/>
        <v>157.28265143038448</v>
      </c>
      <c r="AO69" s="42">
        <f t="shared" si="155"/>
        <v>278.89774338514462</v>
      </c>
      <c r="AP69" s="42">
        <f t="shared" si="156"/>
        <v>415.3215152056739</v>
      </c>
      <c r="AQ69" s="42"/>
      <c r="AR69" s="42">
        <f t="shared" si="157"/>
        <v>47508.749999999993</v>
      </c>
      <c r="AS69" s="42">
        <f t="shared" ref="AS69:BA69" si="162">AR69*$AR$3</f>
        <v>48696.468749999985</v>
      </c>
      <c r="AT69" s="42">
        <f t="shared" si="162"/>
        <v>49913.88046874998</v>
      </c>
      <c r="AU69" s="42">
        <f t="shared" si="162"/>
        <v>51161.727480468726</v>
      </c>
      <c r="AV69" s="42">
        <f t="shared" si="162"/>
        <v>52440.770667480443</v>
      </c>
      <c r="AW69" s="42">
        <f t="shared" si="162"/>
        <v>53751.789934167449</v>
      </c>
      <c r="AX69" s="42">
        <f t="shared" si="162"/>
        <v>55095.584682521629</v>
      </c>
      <c r="AY69" s="42">
        <f t="shared" si="162"/>
        <v>56472.974299584661</v>
      </c>
      <c r="AZ69" s="42">
        <f t="shared" si="162"/>
        <v>57884.798657074272</v>
      </c>
      <c r="BA69" s="42">
        <f t="shared" si="162"/>
        <v>59331.918623501122</v>
      </c>
    </row>
    <row r="70" spans="1:53" ht="17.25" customHeight="1" x14ac:dyDescent="0.25">
      <c r="A70" s="46"/>
      <c r="B70" s="3">
        <f>'HUD Income'!$D$29</f>
        <v>55620</v>
      </c>
      <c r="C70" s="1">
        <v>0.6</v>
      </c>
      <c r="D70" s="3">
        <f>'HUD Income'!$N$29</f>
        <v>1390.5</v>
      </c>
      <c r="E70" s="3">
        <f t="shared" si="141"/>
        <v>1390.5</v>
      </c>
      <c r="F70" s="3">
        <f>Rents!$E$50</f>
        <v>732</v>
      </c>
      <c r="G70" s="3">
        <f t="shared" si="142"/>
        <v>-658.5</v>
      </c>
      <c r="H70" s="17" t="str">
        <f t="shared" si="143"/>
        <v>N/A</v>
      </c>
      <c r="I70" s="11"/>
      <c r="J70" s="42">
        <f t="shared" si="144"/>
        <v>805.2</v>
      </c>
      <c r="K70" s="42">
        <f t="shared" ref="K70:S70" si="163">J70*1.1</f>
        <v>885.72000000000014</v>
      </c>
      <c r="L70" s="42">
        <f t="shared" si="163"/>
        <v>974.29200000000026</v>
      </c>
      <c r="M70" s="42">
        <f t="shared" si="163"/>
        <v>1071.7212000000004</v>
      </c>
      <c r="N70" s="42">
        <f t="shared" si="163"/>
        <v>1178.8933200000006</v>
      </c>
      <c r="O70" s="42">
        <f t="shared" si="163"/>
        <v>1296.7826520000008</v>
      </c>
      <c r="P70" s="42">
        <f t="shared" si="163"/>
        <v>1426.4609172000009</v>
      </c>
      <c r="Q70" s="42">
        <f t="shared" si="163"/>
        <v>1569.1070089200011</v>
      </c>
      <c r="R70" s="42">
        <f t="shared" si="163"/>
        <v>1726.0177098120014</v>
      </c>
      <c r="S70" s="42">
        <f t="shared" si="163"/>
        <v>1898.6194807932018</v>
      </c>
      <c r="T70" s="42"/>
      <c r="U70" s="42">
        <f t="shared" si="146"/>
        <v>1425.2624999999998</v>
      </c>
      <c r="V70" s="42">
        <f t="shared" si="146"/>
        <v>1460.8940624999996</v>
      </c>
      <c r="W70" s="42">
        <f t="shared" si="146"/>
        <v>1497.4164140624996</v>
      </c>
      <c r="X70" s="42">
        <f t="shared" si="146"/>
        <v>1534.8518244140621</v>
      </c>
      <c r="Y70" s="42">
        <f t="shared" si="146"/>
        <v>1573.2231200244132</v>
      </c>
      <c r="Z70" s="42">
        <f t="shared" si="146"/>
        <v>1612.5536980250236</v>
      </c>
      <c r="AA70" s="42">
        <f t="shared" si="146"/>
        <v>1652.8675404756489</v>
      </c>
      <c r="AB70" s="42">
        <f t="shared" si="146"/>
        <v>1694.1892289875398</v>
      </c>
      <c r="AC70" s="42">
        <f t="shared" si="146"/>
        <v>1736.5439597122283</v>
      </c>
      <c r="AD70" s="42">
        <f t="shared" si="146"/>
        <v>1779.9575587050338</v>
      </c>
      <c r="AE70" s="42"/>
      <c r="AF70" s="42"/>
      <c r="AG70" s="42">
        <f t="shared" si="147"/>
        <v>-620.06249999999977</v>
      </c>
      <c r="AH70" s="42">
        <f t="shared" si="148"/>
        <v>-575.17406249999942</v>
      </c>
      <c r="AI70" s="42">
        <f t="shared" si="149"/>
        <v>-523.12441406249934</v>
      </c>
      <c r="AJ70" s="42">
        <f t="shared" si="150"/>
        <v>-463.13062441406169</v>
      </c>
      <c r="AK70" s="42">
        <f t="shared" si="151"/>
        <v>-394.32980002441263</v>
      </c>
      <c r="AL70" s="42">
        <f t="shared" si="152"/>
        <v>-315.77104602502277</v>
      </c>
      <c r="AM70" s="42">
        <f t="shared" si="153"/>
        <v>-226.40662327564792</v>
      </c>
      <c r="AN70" s="42">
        <f t="shared" si="154"/>
        <v>-125.08222006753863</v>
      </c>
      <c r="AO70" s="42">
        <f t="shared" si="155"/>
        <v>-10.526249900226958</v>
      </c>
      <c r="AP70" s="42">
        <f t="shared" si="156"/>
        <v>118.66192208816801</v>
      </c>
      <c r="AQ70" s="42"/>
      <c r="AR70" s="42">
        <f t="shared" si="157"/>
        <v>57010.499999999993</v>
      </c>
      <c r="AS70" s="42">
        <f t="shared" ref="AS70:BA70" si="164">AR70*$AR$3</f>
        <v>58435.76249999999</v>
      </c>
      <c r="AT70" s="42">
        <f t="shared" si="164"/>
        <v>59896.656562499986</v>
      </c>
      <c r="AU70" s="42">
        <f t="shared" si="164"/>
        <v>61394.072976562478</v>
      </c>
      <c r="AV70" s="42">
        <f t="shared" si="164"/>
        <v>62928.924800976536</v>
      </c>
      <c r="AW70" s="42">
        <f t="shared" si="164"/>
        <v>64502.147921000942</v>
      </c>
      <c r="AX70" s="42">
        <f t="shared" si="164"/>
        <v>66114.70161902596</v>
      </c>
      <c r="AY70" s="42">
        <f t="shared" si="164"/>
        <v>67767.569159501596</v>
      </c>
      <c r="AZ70" s="42">
        <f t="shared" si="164"/>
        <v>69461.758388489136</v>
      </c>
      <c r="BA70" s="42">
        <f t="shared" si="164"/>
        <v>71198.302348201352</v>
      </c>
    </row>
    <row r="71" spans="1:53" ht="17.25" customHeight="1" x14ac:dyDescent="0.25">
      <c r="A71" s="46"/>
      <c r="B71" s="3">
        <f>'HUD Income'!$D$33</f>
        <v>74200</v>
      </c>
      <c r="C71" s="1">
        <v>0.8</v>
      </c>
      <c r="D71" s="3">
        <f>'HUD Income'!$N$33</f>
        <v>1855</v>
      </c>
      <c r="E71" s="3">
        <f t="shared" si="141"/>
        <v>1855</v>
      </c>
      <c r="F71" s="3">
        <f>Rents!$E$50</f>
        <v>732</v>
      </c>
      <c r="G71" s="3">
        <f t="shared" si="142"/>
        <v>-1123</v>
      </c>
      <c r="H71" s="17" t="str">
        <f t="shared" si="143"/>
        <v>N/A</v>
      </c>
      <c r="I71" s="11"/>
      <c r="J71" s="42">
        <f t="shared" si="144"/>
        <v>805.2</v>
      </c>
      <c r="K71" s="42">
        <f t="shared" ref="K71:S71" si="165">J71*1.1</f>
        <v>885.72000000000014</v>
      </c>
      <c r="L71" s="42">
        <f t="shared" si="165"/>
        <v>974.29200000000026</v>
      </c>
      <c r="M71" s="42">
        <f t="shared" si="165"/>
        <v>1071.7212000000004</v>
      </c>
      <c r="N71" s="42">
        <f t="shared" si="165"/>
        <v>1178.8933200000006</v>
      </c>
      <c r="O71" s="42">
        <f t="shared" si="165"/>
        <v>1296.7826520000008</v>
      </c>
      <c r="P71" s="42">
        <f t="shared" si="165"/>
        <v>1426.4609172000009</v>
      </c>
      <c r="Q71" s="42">
        <f t="shared" si="165"/>
        <v>1569.1070089200011</v>
      </c>
      <c r="R71" s="42">
        <f t="shared" si="165"/>
        <v>1726.0177098120014</v>
      </c>
      <c r="S71" s="42">
        <f t="shared" si="165"/>
        <v>1898.6194807932018</v>
      </c>
      <c r="T71" s="42"/>
      <c r="U71" s="42">
        <f t="shared" si="146"/>
        <v>1901.375</v>
      </c>
      <c r="V71" s="42">
        <f t="shared" si="146"/>
        <v>1948.909375</v>
      </c>
      <c r="W71" s="42">
        <f t="shared" si="146"/>
        <v>1997.6321093749996</v>
      </c>
      <c r="X71" s="42">
        <f t="shared" si="146"/>
        <v>2047.5729121093743</v>
      </c>
      <c r="Y71" s="42">
        <f t="shared" si="146"/>
        <v>2098.7622349121084</v>
      </c>
      <c r="Z71" s="42">
        <f t="shared" si="146"/>
        <v>2151.2312907849105</v>
      </c>
      <c r="AA71" s="42">
        <f t="shared" si="146"/>
        <v>2205.0120730545332</v>
      </c>
      <c r="AB71" s="42">
        <f t="shared" si="146"/>
        <v>2260.1373748808965</v>
      </c>
      <c r="AC71" s="42">
        <f t="shared" si="146"/>
        <v>2316.6408092529186</v>
      </c>
      <c r="AD71" s="42">
        <f t="shared" si="146"/>
        <v>2374.5568294842415</v>
      </c>
      <c r="AE71" s="42"/>
      <c r="AF71" s="42"/>
      <c r="AG71" s="42">
        <f t="shared" si="147"/>
        <v>-1096.175</v>
      </c>
      <c r="AH71" s="42">
        <f t="shared" si="148"/>
        <v>-1063.1893749999999</v>
      </c>
      <c r="AI71" s="42">
        <f t="shared" si="149"/>
        <v>-1023.3401093749993</v>
      </c>
      <c r="AJ71" s="42">
        <f t="shared" si="150"/>
        <v>-975.85171210937392</v>
      </c>
      <c r="AK71" s="42">
        <f t="shared" si="151"/>
        <v>-919.86891491210781</v>
      </c>
      <c r="AL71" s="42">
        <f t="shared" si="152"/>
        <v>-854.44863878490969</v>
      </c>
      <c r="AM71" s="42">
        <f t="shared" si="153"/>
        <v>-778.55115585453223</v>
      </c>
      <c r="AN71" s="42">
        <f t="shared" si="154"/>
        <v>-691.03036596089532</v>
      </c>
      <c r="AO71" s="42">
        <f t="shared" si="155"/>
        <v>-590.62309944091726</v>
      </c>
      <c r="AP71" s="42">
        <f t="shared" si="156"/>
        <v>-475.93734869103969</v>
      </c>
      <c r="AQ71" s="42"/>
      <c r="AR71" s="42">
        <f t="shared" si="157"/>
        <v>76055</v>
      </c>
      <c r="AS71" s="42">
        <f t="shared" ref="AS71:BA71" si="166">AR71*$AR$3</f>
        <v>77956.375</v>
      </c>
      <c r="AT71" s="42">
        <f t="shared" si="166"/>
        <v>79905.284374999988</v>
      </c>
      <c r="AU71" s="42">
        <f t="shared" si="166"/>
        <v>81902.916484374975</v>
      </c>
      <c r="AV71" s="42">
        <f t="shared" si="166"/>
        <v>83950.489396484336</v>
      </c>
      <c r="AW71" s="42">
        <f t="shared" si="166"/>
        <v>86049.25163139643</v>
      </c>
      <c r="AX71" s="42">
        <f t="shared" si="166"/>
        <v>88200.482922181327</v>
      </c>
      <c r="AY71" s="42">
        <f t="shared" si="166"/>
        <v>90405.494995235858</v>
      </c>
      <c r="AZ71" s="42">
        <f t="shared" si="166"/>
        <v>92665.632370116742</v>
      </c>
      <c r="BA71" s="42">
        <f t="shared" si="166"/>
        <v>94982.273179369658</v>
      </c>
    </row>
    <row r="72" spans="1:53" ht="17.25" customHeight="1" x14ac:dyDescent="0.25">
      <c r="A72" s="46"/>
      <c r="B72" s="3"/>
      <c r="C72" s="1"/>
      <c r="D72" s="3"/>
      <c r="E72" s="3"/>
      <c r="F72" s="3"/>
      <c r="G72" s="3"/>
      <c r="H72" s="17"/>
      <c r="I72" s="11"/>
    </row>
    <row r="73" spans="1:53" ht="17.25" customHeight="1" x14ac:dyDescent="0.25">
      <c r="A73" s="46"/>
      <c r="B73" s="3"/>
      <c r="C73" s="1"/>
      <c r="D73" s="3"/>
      <c r="E73" s="3"/>
      <c r="F73" s="3"/>
      <c r="G73" s="3"/>
      <c r="H73" s="17"/>
    </row>
    <row r="74" spans="1:53" ht="17.25" customHeight="1" x14ac:dyDescent="0.25">
      <c r="B74" s="19" t="s">
        <v>65</v>
      </c>
    </row>
    <row r="75" spans="1:53" s="19" customFormat="1" ht="17.25" customHeight="1" x14ac:dyDescent="0.25">
      <c r="B75" s="20" t="s">
        <v>0</v>
      </c>
      <c r="C75" s="20" t="s">
        <v>1</v>
      </c>
      <c r="D75" s="20" t="s">
        <v>3</v>
      </c>
      <c r="E75" s="20" t="s">
        <v>39</v>
      </c>
      <c r="F75" s="20" t="s">
        <v>2</v>
      </c>
      <c r="G75" s="20" t="s">
        <v>58</v>
      </c>
      <c r="H75" s="21" t="s">
        <v>38</v>
      </c>
      <c r="J75" s="30" t="s">
        <v>114</v>
      </c>
      <c r="K75" s="30" t="s">
        <v>104</v>
      </c>
      <c r="L75" s="30" t="s">
        <v>105</v>
      </c>
      <c r="M75" s="30" t="s">
        <v>106</v>
      </c>
      <c r="N75" s="30" t="s">
        <v>107</v>
      </c>
      <c r="O75" s="30" t="s">
        <v>108</v>
      </c>
      <c r="P75" s="30" t="s">
        <v>109</v>
      </c>
      <c r="Q75" s="30" t="s">
        <v>110</v>
      </c>
      <c r="R75" s="30" t="s">
        <v>111</v>
      </c>
      <c r="S75" s="30" t="s">
        <v>112</v>
      </c>
      <c r="U75" s="30" t="s">
        <v>114</v>
      </c>
      <c r="V75" s="30" t="s">
        <v>104</v>
      </c>
      <c r="W75" s="30" t="s">
        <v>105</v>
      </c>
      <c r="X75" s="30" t="s">
        <v>106</v>
      </c>
      <c r="Y75" s="30" t="s">
        <v>107</v>
      </c>
      <c r="Z75" s="30" t="s">
        <v>108</v>
      </c>
      <c r="AA75" s="30" t="s">
        <v>109</v>
      </c>
      <c r="AB75" s="30" t="s">
        <v>110</v>
      </c>
      <c r="AC75" s="30" t="s">
        <v>111</v>
      </c>
      <c r="AD75" s="30" t="s">
        <v>112</v>
      </c>
      <c r="AG75" s="30" t="s">
        <v>114</v>
      </c>
      <c r="AH75" s="30" t="s">
        <v>104</v>
      </c>
      <c r="AI75" s="30" t="s">
        <v>105</v>
      </c>
      <c r="AJ75" s="30" t="s">
        <v>106</v>
      </c>
      <c r="AK75" s="30" t="s">
        <v>107</v>
      </c>
      <c r="AL75" s="30" t="s">
        <v>108</v>
      </c>
      <c r="AM75" s="30" t="s">
        <v>109</v>
      </c>
      <c r="AN75" s="30" t="s">
        <v>110</v>
      </c>
      <c r="AO75" s="30" t="s">
        <v>111</v>
      </c>
      <c r="AP75" s="30" t="s">
        <v>112</v>
      </c>
      <c r="AR75" s="30" t="s">
        <v>114</v>
      </c>
      <c r="AS75" s="30" t="s">
        <v>104</v>
      </c>
      <c r="AT75" s="30" t="s">
        <v>105</v>
      </c>
      <c r="AU75" s="30" t="s">
        <v>106</v>
      </c>
      <c r="AV75" s="30" t="s">
        <v>107</v>
      </c>
      <c r="AW75" s="30" t="s">
        <v>108</v>
      </c>
      <c r="AX75" s="30" t="s">
        <v>109</v>
      </c>
      <c r="AY75" s="30" t="s">
        <v>110</v>
      </c>
      <c r="AZ75" s="30" t="s">
        <v>111</v>
      </c>
      <c r="BA75" s="30" t="s">
        <v>112</v>
      </c>
    </row>
    <row r="76" spans="1:53" ht="17.25" customHeight="1" x14ac:dyDescent="0.25">
      <c r="A76" s="46" t="s">
        <v>36</v>
      </c>
      <c r="B76" s="3"/>
      <c r="C76" s="1"/>
      <c r="D76" s="3"/>
      <c r="E76" s="3"/>
      <c r="F76" s="3"/>
      <c r="G76" s="3"/>
      <c r="H76" s="17"/>
    </row>
    <row r="77" spans="1:53" ht="17.25" customHeight="1" x14ac:dyDescent="0.25">
      <c r="A77" s="46"/>
      <c r="B77" s="3">
        <f>'HUD Income'!$E$17</f>
        <v>30900</v>
      </c>
      <c r="C77" s="1">
        <v>0.3</v>
      </c>
      <c r="D77" s="3">
        <f>'HUD Income'!$O$17</f>
        <v>772.5</v>
      </c>
      <c r="E77" s="3">
        <f t="shared" ref="E77:E81" si="167">B77*0.3/12</f>
        <v>772.5</v>
      </c>
      <c r="F77" s="3">
        <f>Rents!$E$50</f>
        <v>732</v>
      </c>
      <c r="G77" s="3">
        <f t="shared" ref="G77:G81" si="168">F77-E77</f>
        <v>-40.5</v>
      </c>
      <c r="H77" s="17" t="str">
        <f t="shared" ref="H77:H81" si="169">IF(G77&gt;0,G77,"N/A")</f>
        <v>N/A</v>
      </c>
      <c r="J77" s="42">
        <f t="shared" ref="J77:J81" si="170">$F77*1.1</f>
        <v>805.2</v>
      </c>
      <c r="K77" s="42">
        <f t="shared" ref="K77:S77" si="171">J77*1.1</f>
        <v>885.72000000000014</v>
      </c>
      <c r="L77" s="42">
        <f t="shared" si="171"/>
        <v>974.29200000000026</v>
      </c>
      <c r="M77" s="42">
        <f t="shared" si="171"/>
        <v>1071.7212000000004</v>
      </c>
      <c r="N77" s="42">
        <f t="shared" si="171"/>
        <v>1178.8933200000006</v>
      </c>
      <c r="O77" s="42">
        <f t="shared" si="171"/>
        <v>1296.7826520000008</v>
      </c>
      <c r="P77" s="42">
        <f t="shared" si="171"/>
        <v>1426.4609172000009</v>
      </c>
      <c r="Q77" s="42">
        <f t="shared" si="171"/>
        <v>1569.1070089200011</v>
      </c>
      <c r="R77" s="42">
        <f t="shared" si="171"/>
        <v>1726.0177098120014</v>
      </c>
      <c r="S77" s="42">
        <f t="shared" si="171"/>
        <v>1898.6194807932018</v>
      </c>
      <c r="T77" s="42"/>
      <c r="U77" s="42">
        <f t="shared" ref="U77:AD81" si="172">(AR77*$U$4)/12</f>
        <v>791.81249999999989</v>
      </c>
      <c r="V77" s="42">
        <f t="shared" si="172"/>
        <v>811.6078124999998</v>
      </c>
      <c r="W77" s="42">
        <f t="shared" si="172"/>
        <v>831.89800781249971</v>
      </c>
      <c r="X77" s="42">
        <f t="shared" si="172"/>
        <v>852.69545800781214</v>
      </c>
      <c r="Y77" s="42">
        <f t="shared" si="172"/>
        <v>874.01284445800729</v>
      </c>
      <c r="Z77" s="42">
        <f t="shared" si="172"/>
        <v>895.86316556945746</v>
      </c>
      <c r="AA77" s="42">
        <f t="shared" si="172"/>
        <v>918.2597447086938</v>
      </c>
      <c r="AB77" s="42">
        <f t="shared" si="172"/>
        <v>941.21623832641114</v>
      </c>
      <c r="AC77" s="42">
        <f t="shared" si="172"/>
        <v>964.74664428457118</v>
      </c>
      <c r="AD77" s="42">
        <f t="shared" si="172"/>
        <v>988.8653103916854</v>
      </c>
      <c r="AE77" s="42"/>
      <c r="AF77" s="42"/>
      <c r="AG77" s="42">
        <f t="shared" ref="AG77:AG81" si="173">J77-U77</f>
        <v>13.387500000000159</v>
      </c>
      <c r="AH77" s="42">
        <f t="shared" ref="AH77:AH81" si="174">K77-V77</f>
        <v>74.112187500000346</v>
      </c>
      <c r="AI77" s="42">
        <f t="shared" ref="AI77:AI81" si="175">L77-W77</f>
        <v>142.39399218750054</v>
      </c>
      <c r="AJ77" s="42">
        <f t="shared" ref="AJ77:AJ81" si="176">M77-X77</f>
        <v>219.02574199218827</v>
      </c>
      <c r="AK77" s="42">
        <f t="shared" ref="AK77:AK81" si="177">N77-Y77</f>
        <v>304.88047554199329</v>
      </c>
      <c r="AL77" s="42">
        <f t="shared" ref="AL77:AL81" si="178">O77-Z77</f>
        <v>400.91948643054332</v>
      </c>
      <c r="AM77" s="42">
        <f t="shared" ref="AM77:AM81" si="179">P77-AA77</f>
        <v>508.20117249130715</v>
      </c>
      <c r="AN77" s="42">
        <f t="shared" ref="AN77:AN81" si="180">Q77-AB77</f>
        <v>627.89077059358999</v>
      </c>
      <c r="AO77" s="42">
        <f t="shared" ref="AO77:AO81" si="181">R77-AC77</f>
        <v>761.27106552743021</v>
      </c>
      <c r="AP77" s="42">
        <f t="shared" ref="AP77:AP81" si="182">S77-AD77</f>
        <v>909.75417040151638</v>
      </c>
      <c r="AQ77" s="42"/>
      <c r="AR77" s="42">
        <f t="shared" ref="AR77:AR81" si="183">B77*$AR$3</f>
        <v>31672.499999999996</v>
      </c>
      <c r="AS77" s="42">
        <f t="shared" ref="AS77:BA77" si="184">AR77*$AR$3</f>
        <v>32464.312499999993</v>
      </c>
      <c r="AT77" s="42">
        <f t="shared" si="184"/>
        <v>33275.920312499991</v>
      </c>
      <c r="AU77" s="42">
        <f t="shared" si="184"/>
        <v>34107.818320312486</v>
      </c>
      <c r="AV77" s="42">
        <f t="shared" si="184"/>
        <v>34960.513778320295</v>
      </c>
      <c r="AW77" s="42">
        <f t="shared" si="184"/>
        <v>35834.526622778299</v>
      </c>
      <c r="AX77" s="42">
        <f t="shared" si="184"/>
        <v>36730.389788347755</v>
      </c>
      <c r="AY77" s="42">
        <f t="shared" si="184"/>
        <v>37648.649533056443</v>
      </c>
      <c r="AZ77" s="42">
        <f t="shared" si="184"/>
        <v>38589.865771382851</v>
      </c>
      <c r="BA77" s="42">
        <f t="shared" si="184"/>
        <v>39554.61241566742</v>
      </c>
    </row>
    <row r="78" spans="1:53" ht="17.25" customHeight="1" x14ac:dyDescent="0.25">
      <c r="A78" s="46"/>
      <c r="B78" s="3">
        <f>'HUD Income'!$E$21</f>
        <v>41200</v>
      </c>
      <c r="C78" s="1">
        <v>0.4</v>
      </c>
      <c r="D78" s="3">
        <f>'HUD Income'!$O$21</f>
        <v>1030</v>
      </c>
      <c r="E78" s="3">
        <f t="shared" si="167"/>
        <v>1030</v>
      </c>
      <c r="F78" s="3">
        <f>Rents!$E$50</f>
        <v>732</v>
      </c>
      <c r="G78" s="3">
        <f t="shared" si="168"/>
        <v>-298</v>
      </c>
      <c r="H78" s="17" t="str">
        <f t="shared" si="169"/>
        <v>N/A</v>
      </c>
      <c r="J78" s="42">
        <f t="shared" si="170"/>
        <v>805.2</v>
      </c>
      <c r="K78" s="42">
        <f t="shared" ref="K78:S78" si="185">J78*1.1</f>
        <v>885.72000000000014</v>
      </c>
      <c r="L78" s="42">
        <f t="shared" si="185"/>
        <v>974.29200000000026</v>
      </c>
      <c r="M78" s="42">
        <f t="shared" si="185"/>
        <v>1071.7212000000004</v>
      </c>
      <c r="N78" s="42">
        <f t="shared" si="185"/>
        <v>1178.8933200000006</v>
      </c>
      <c r="O78" s="42">
        <f t="shared" si="185"/>
        <v>1296.7826520000008</v>
      </c>
      <c r="P78" s="42">
        <f t="shared" si="185"/>
        <v>1426.4609172000009</v>
      </c>
      <c r="Q78" s="42">
        <f t="shared" si="185"/>
        <v>1569.1070089200011</v>
      </c>
      <c r="R78" s="42">
        <f t="shared" si="185"/>
        <v>1726.0177098120014</v>
      </c>
      <c r="S78" s="42">
        <f t="shared" si="185"/>
        <v>1898.6194807932018</v>
      </c>
      <c r="T78" s="42"/>
      <c r="U78" s="42">
        <f t="shared" si="172"/>
        <v>1055.7499999999998</v>
      </c>
      <c r="V78" s="42">
        <f t="shared" si="172"/>
        <v>1082.1437499999995</v>
      </c>
      <c r="W78" s="42">
        <f t="shared" si="172"/>
        <v>1109.1973437499994</v>
      </c>
      <c r="X78" s="42">
        <f t="shared" si="172"/>
        <v>1136.9272773437494</v>
      </c>
      <c r="Y78" s="42">
        <f t="shared" si="172"/>
        <v>1165.3504592773431</v>
      </c>
      <c r="Z78" s="42">
        <f t="shared" si="172"/>
        <v>1194.4842207592767</v>
      </c>
      <c r="AA78" s="42">
        <f t="shared" si="172"/>
        <v>1224.3463262782584</v>
      </c>
      <c r="AB78" s="42">
        <f t="shared" si="172"/>
        <v>1254.9549844352148</v>
      </c>
      <c r="AC78" s="42">
        <f t="shared" si="172"/>
        <v>1286.328859046095</v>
      </c>
      <c r="AD78" s="42">
        <f t="shared" si="172"/>
        <v>1318.4870805222472</v>
      </c>
      <c r="AE78" s="42"/>
      <c r="AF78" s="42"/>
      <c r="AG78" s="42">
        <f t="shared" si="173"/>
        <v>-250.54999999999973</v>
      </c>
      <c r="AH78" s="42">
        <f t="shared" si="174"/>
        <v>-196.42374999999936</v>
      </c>
      <c r="AI78" s="42">
        <f t="shared" si="175"/>
        <v>-134.90534374999913</v>
      </c>
      <c r="AJ78" s="42">
        <f t="shared" si="176"/>
        <v>-65.20607734374903</v>
      </c>
      <c r="AK78" s="42">
        <f t="shared" si="177"/>
        <v>13.542860722657451</v>
      </c>
      <c r="AL78" s="42">
        <f t="shared" si="178"/>
        <v>102.29843124072409</v>
      </c>
      <c r="AM78" s="42">
        <f t="shared" si="179"/>
        <v>202.11459092174255</v>
      </c>
      <c r="AN78" s="42">
        <f t="shared" si="180"/>
        <v>314.15202448478635</v>
      </c>
      <c r="AO78" s="42">
        <f t="shared" si="181"/>
        <v>439.68885076590641</v>
      </c>
      <c r="AP78" s="42">
        <f t="shared" si="182"/>
        <v>580.13240027095458</v>
      </c>
      <c r="AQ78" s="42"/>
      <c r="AR78" s="42">
        <f t="shared" si="183"/>
        <v>42229.999999999993</v>
      </c>
      <c r="AS78" s="42">
        <f t="shared" ref="AS78:BA78" si="186">AR78*$AR$3</f>
        <v>43285.749999999985</v>
      </c>
      <c r="AT78" s="42">
        <f t="shared" si="186"/>
        <v>44367.893749999981</v>
      </c>
      <c r="AU78" s="42">
        <f t="shared" si="186"/>
        <v>45477.091093749979</v>
      </c>
      <c r="AV78" s="42">
        <f t="shared" si="186"/>
        <v>46614.018371093727</v>
      </c>
      <c r="AW78" s="42">
        <f t="shared" si="186"/>
        <v>47779.368830371066</v>
      </c>
      <c r="AX78" s="42">
        <f t="shared" si="186"/>
        <v>48973.85305113034</v>
      </c>
      <c r="AY78" s="42">
        <f t="shared" si="186"/>
        <v>50198.199377408593</v>
      </c>
      <c r="AZ78" s="42">
        <f t="shared" si="186"/>
        <v>51453.154361843801</v>
      </c>
      <c r="BA78" s="42">
        <f t="shared" si="186"/>
        <v>52739.483220889888</v>
      </c>
    </row>
    <row r="79" spans="1:53" ht="17.25" customHeight="1" x14ac:dyDescent="0.25">
      <c r="A79" s="46"/>
      <c r="B79" s="3">
        <f>'HUD Income'!$E$25</f>
        <v>51500</v>
      </c>
      <c r="C79" s="1">
        <v>0.5</v>
      </c>
      <c r="D79" s="3">
        <f>'HUD Income'!$O$25</f>
        <v>1287.5</v>
      </c>
      <c r="E79" s="3">
        <f t="shared" si="167"/>
        <v>1287.5</v>
      </c>
      <c r="F79" s="3">
        <f>Rents!$E$50</f>
        <v>732</v>
      </c>
      <c r="G79" s="3">
        <f t="shared" si="168"/>
        <v>-555.5</v>
      </c>
      <c r="H79" s="17" t="str">
        <f t="shared" si="169"/>
        <v>N/A</v>
      </c>
      <c r="J79" s="42">
        <f t="shared" si="170"/>
        <v>805.2</v>
      </c>
      <c r="K79" s="42">
        <f t="shared" ref="K79:S79" si="187">J79*1.1</f>
        <v>885.72000000000014</v>
      </c>
      <c r="L79" s="42">
        <f t="shared" si="187"/>
        <v>974.29200000000026</v>
      </c>
      <c r="M79" s="42">
        <f t="shared" si="187"/>
        <v>1071.7212000000004</v>
      </c>
      <c r="N79" s="42">
        <f t="shared" si="187"/>
        <v>1178.8933200000006</v>
      </c>
      <c r="O79" s="42">
        <f t="shared" si="187"/>
        <v>1296.7826520000008</v>
      </c>
      <c r="P79" s="42">
        <f t="shared" si="187"/>
        <v>1426.4609172000009</v>
      </c>
      <c r="Q79" s="42">
        <f t="shared" si="187"/>
        <v>1569.1070089200011</v>
      </c>
      <c r="R79" s="42">
        <f t="shared" si="187"/>
        <v>1726.0177098120014</v>
      </c>
      <c r="S79" s="42">
        <f t="shared" si="187"/>
        <v>1898.6194807932018</v>
      </c>
      <c r="T79" s="42"/>
      <c r="U79" s="42">
        <f t="shared" si="172"/>
        <v>1319.6874999999998</v>
      </c>
      <c r="V79" s="42">
        <f t="shared" si="172"/>
        <v>1352.6796874999995</v>
      </c>
      <c r="W79" s="42">
        <f t="shared" si="172"/>
        <v>1386.4966796874994</v>
      </c>
      <c r="X79" s="42">
        <f t="shared" si="172"/>
        <v>1421.1590966796866</v>
      </c>
      <c r="Y79" s="42">
        <f t="shared" si="172"/>
        <v>1456.6880740966787</v>
      </c>
      <c r="Z79" s="42">
        <f t="shared" si="172"/>
        <v>1493.1052759490956</v>
      </c>
      <c r="AA79" s="42">
        <f t="shared" si="172"/>
        <v>1530.4329078478229</v>
      </c>
      <c r="AB79" s="42">
        <f t="shared" si="172"/>
        <v>1568.6937305440185</v>
      </c>
      <c r="AC79" s="42">
        <f t="shared" si="172"/>
        <v>1607.9110738076188</v>
      </c>
      <c r="AD79" s="42">
        <f t="shared" si="172"/>
        <v>1648.1088506528092</v>
      </c>
      <c r="AE79" s="42"/>
      <c r="AF79" s="42"/>
      <c r="AG79" s="42">
        <f t="shared" si="173"/>
        <v>-514.48749999999973</v>
      </c>
      <c r="AH79" s="42">
        <f t="shared" si="174"/>
        <v>-466.9596874999994</v>
      </c>
      <c r="AI79" s="42">
        <f t="shared" si="175"/>
        <v>-412.20467968749915</v>
      </c>
      <c r="AJ79" s="42">
        <f t="shared" si="176"/>
        <v>-349.43789667968622</v>
      </c>
      <c r="AK79" s="42">
        <f t="shared" si="177"/>
        <v>-277.79475409667816</v>
      </c>
      <c r="AL79" s="42">
        <f t="shared" si="178"/>
        <v>-196.3226239490948</v>
      </c>
      <c r="AM79" s="42">
        <f t="shared" si="179"/>
        <v>-103.97199064782194</v>
      </c>
      <c r="AN79" s="42">
        <f t="shared" si="180"/>
        <v>0.41327837598259975</v>
      </c>
      <c r="AO79" s="42">
        <f t="shared" si="181"/>
        <v>118.10663600438261</v>
      </c>
      <c r="AP79" s="42">
        <f t="shared" si="182"/>
        <v>250.51063014039255</v>
      </c>
      <c r="AQ79" s="42"/>
      <c r="AR79" s="42">
        <f t="shared" si="183"/>
        <v>52787.499999999993</v>
      </c>
      <c r="AS79" s="42">
        <f t="shared" ref="AS79:BA79" si="188">AR79*$AR$3</f>
        <v>54107.187499999985</v>
      </c>
      <c r="AT79" s="42">
        <f t="shared" si="188"/>
        <v>55459.867187499978</v>
      </c>
      <c r="AU79" s="42">
        <f t="shared" si="188"/>
        <v>56846.363867187472</v>
      </c>
      <c r="AV79" s="42">
        <f t="shared" si="188"/>
        <v>58267.522963867152</v>
      </c>
      <c r="AW79" s="42">
        <f t="shared" si="188"/>
        <v>59724.211037963825</v>
      </c>
      <c r="AX79" s="42">
        <f t="shared" si="188"/>
        <v>61217.316313912917</v>
      </c>
      <c r="AY79" s="42">
        <f t="shared" si="188"/>
        <v>62747.749221760736</v>
      </c>
      <c r="AZ79" s="42">
        <f t="shared" si="188"/>
        <v>64316.442952304751</v>
      </c>
      <c r="BA79" s="42">
        <f t="shared" si="188"/>
        <v>65924.354026112371</v>
      </c>
    </row>
    <row r="80" spans="1:53" ht="17.25" customHeight="1" x14ac:dyDescent="0.25">
      <c r="A80" s="46"/>
      <c r="B80" s="3">
        <f>'HUD Income'!$E$29</f>
        <v>61800</v>
      </c>
      <c r="C80" s="1">
        <v>0.6</v>
      </c>
      <c r="D80" s="3">
        <f>'HUD Income'!$O$29</f>
        <v>1545</v>
      </c>
      <c r="E80" s="3">
        <f t="shared" si="167"/>
        <v>1545</v>
      </c>
      <c r="F80" s="3">
        <f>Rents!$E$50</f>
        <v>732</v>
      </c>
      <c r="G80" s="3">
        <f t="shared" si="168"/>
        <v>-813</v>
      </c>
      <c r="H80" s="17" t="str">
        <f t="shared" si="169"/>
        <v>N/A</v>
      </c>
      <c r="J80" s="42">
        <f t="shared" si="170"/>
        <v>805.2</v>
      </c>
      <c r="K80" s="42">
        <f t="shared" ref="K80:S80" si="189">J80*1.1</f>
        <v>885.72000000000014</v>
      </c>
      <c r="L80" s="42">
        <f t="shared" si="189"/>
        <v>974.29200000000026</v>
      </c>
      <c r="M80" s="42">
        <f t="shared" si="189"/>
        <v>1071.7212000000004</v>
      </c>
      <c r="N80" s="42">
        <f t="shared" si="189"/>
        <v>1178.8933200000006</v>
      </c>
      <c r="O80" s="42">
        <f t="shared" si="189"/>
        <v>1296.7826520000008</v>
      </c>
      <c r="P80" s="42">
        <f t="shared" si="189"/>
        <v>1426.4609172000009</v>
      </c>
      <c r="Q80" s="42">
        <f t="shared" si="189"/>
        <v>1569.1070089200011</v>
      </c>
      <c r="R80" s="42">
        <f t="shared" si="189"/>
        <v>1726.0177098120014</v>
      </c>
      <c r="S80" s="42">
        <f t="shared" si="189"/>
        <v>1898.6194807932018</v>
      </c>
      <c r="T80" s="42"/>
      <c r="U80" s="42">
        <f t="shared" si="172"/>
        <v>1583.6249999999998</v>
      </c>
      <c r="V80" s="42">
        <f t="shared" si="172"/>
        <v>1623.2156249999996</v>
      </c>
      <c r="W80" s="42">
        <f t="shared" si="172"/>
        <v>1663.7960156249994</v>
      </c>
      <c r="X80" s="42">
        <f t="shared" si="172"/>
        <v>1705.3909160156243</v>
      </c>
      <c r="Y80" s="42">
        <f t="shared" si="172"/>
        <v>1748.0256889160146</v>
      </c>
      <c r="Z80" s="42">
        <f t="shared" si="172"/>
        <v>1791.7263311389149</v>
      </c>
      <c r="AA80" s="42">
        <f t="shared" si="172"/>
        <v>1836.5194894173876</v>
      </c>
      <c r="AB80" s="42">
        <f t="shared" si="172"/>
        <v>1882.4324766528223</v>
      </c>
      <c r="AC80" s="42">
        <f t="shared" si="172"/>
        <v>1929.4932885691424</v>
      </c>
      <c r="AD80" s="42">
        <f t="shared" si="172"/>
        <v>1977.7306207833708</v>
      </c>
      <c r="AE80" s="42"/>
      <c r="AF80" s="42"/>
      <c r="AG80" s="42">
        <f t="shared" si="173"/>
        <v>-778.42499999999973</v>
      </c>
      <c r="AH80" s="42">
        <f t="shared" si="174"/>
        <v>-737.49562499999945</v>
      </c>
      <c r="AI80" s="42">
        <f t="shared" si="175"/>
        <v>-689.50401562499917</v>
      </c>
      <c r="AJ80" s="42">
        <f t="shared" si="176"/>
        <v>-633.66971601562386</v>
      </c>
      <c r="AK80" s="42">
        <f t="shared" si="177"/>
        <v>-569.132368916014</v>
      </c>
      <c r="AL80" s="42">
        <f t="shared" si="178"/>
        <v>-494.94367913891415</v>
      </c>
      <c r="AM80" s="42">
        <f t="shared" si="179"/>
        <v>-410.05857221738665</v>
      </c>
      <c r="AN80" s="42">
        <f t="shared" si="180"/>
        <v>-313.32546773282115</v>
      </c>
      <c r="AO80" s="42">
        <f t="shared" si="181"/>
        <v>-203.47557875714097</v>
      </c>
      <c r="AP80" s="42">
        <f t="shared" si="182"/>
        <v>-79.111139990169022</v>
      </c>
      <c r="AQ80" s="42"/>
      <c r="AR80" s="42">
        <f t="shared" si="183"/>
        <v>63344.999999999993</v>
      </c>
      <c r="AS80" s="42">
        <f t="shared" ref="AS80:BA80" si="190">AR80*$AR$3</f>
        <v>64928.624999999985</v>
      </c>
      <c r="AT80" s="42">
        <f t="shared" si="190"/>
        <v>66551.840624999983</v>
      </c>
      <c r="AU80" s="42">
        <f t="shared" si="190"/>
        <v>68215.636640624973</v>
      </c>
      <c r="AV80" s="42">
        <f t="shared" si="190"/>
        <v>69921.027556640591</v>
      </c>
      <c r="AW80" s="42">
        <f t="shared" si="190"/>
        <v>71669.053245556599</v>
      </c>
      <c r="AX80" s="42">
        <f t="shared" si="190"/>
        <v>73460.77957669551</v>
      </c>
      <c r="AY80" s="42">
        <f t="shared" si="190"/>
        <v>75297.299066112886</v>
      </c>
      <c r="AZ80" s="42">
        <f t="shared" si="190"/>
        <v>77179.731542765701</v>
      </c>
      <c r="BA80" s="42">
        <f t="shared" si="190"/>
        <v>79109.224831334839</v>
      </c>
    </row>
    <row r="81" spans="1:53" ht="17.25" customHeight="1" x14ac:dyDescent="0.25">
      <c r="A81" s="46"/>
      <c r="B81" s="3">
        <f>'HUD Income'!$E$33</f>
        <v>82400</v>
      </c>
      <c r="C81" s="1">
        <v>0.8</v>
      </c>
      <c r="D81" s="3">
        <f>'HUD Income'!$O$33</f>
        <v>2060</v>
      </c>
      <c r="E81" s="3">
        <f t="shared" si="167"/>
        <v>2060</v>
      </c>
      <c r="F81" s="3">
        <f>Rents!$E$50</f>
        <v>732</v>
      </c>
      <c r="G81" s="3">
        <f t="shared" si="168"/>
        <v>-1328</v>
      </c>
      <c r="H81" s="17" t="str">
        <f t="shared" si="169"/>
        <v>N/A</v>
      </c>
      <c r="J81" s="42">
        <f t="shared" si="170"/>
        <v>805.2</v>
      </c>
      <c r="K81" s="42">
        <f t="shared" ref="K81:S81" si="191">J81*1.1</f>
        <v>885.72000000000014</v>
      </c>
      <c r="L81" s="42">
        <f t="shared" si="191"/>
        <v>974.29200000000026</v>
      </c>
      <c r="M81" s="42">
        <f t="shared" si="191"/>
        <v>1071.7212000000004</v>
      </c>
      <c r="N81" s="42">
        <f t="shared" si="191"/>
        <v>1178.8933200000006</v>
      </c>
      <c r="O81" s="42">
        <f t="shared" si="191"/>
        <v>1296.7826520000008</v>
      </c>
      <c r="P81" s="42">
        <f t="shared" si="191"/>
        <v>1426.4609172000009</v>
      </c>
      <c r="Q81" s="42">
        <f t="shared" si="191"/>
        <v>1569.1070089200011</v>
      </c>
      <c r="R81" s="42">
        <f t="shared" si="191"/>
        <v>1726.0177098120014</v>
      </c>
      <c r="S81" s="42">
        <f t="shared" si="191"/>
        <v>1898.6194807932018</v>
      </c>
      <c r="T81" s="42"/>
      <c r="U81" s="42">
        <f t="shared" si="172"/>
        <v>2111.4999999999995</v>
      </c>
      <c r="V81" s="42">
        <f t="shared" si="172"/>
        <v>2164.287499999999</v>
      </c>
      <c r="W81" s="42">
        <f t="shared" si="172"/>
        <v>2218.3946874999988</v>
      </c>
      <c r="X81" s="42">
        <f t="shared" si="172"/>
        <v>2273.8545546874989</v>
      </c>
      <c r="Y81" s="42">
        <f t="shared" si="172"/>
        <v>2330.7009185546863</v>
      </c>
      <c r="Z81" s="42">
        <f t="shared" si="172"/>
        <v>2388.9684415185534</v>
      </c>
      <c r="AA81" s="42">
        <f t="shared" si="172"/>
        <v>2448.6926525565168</v>
      </c>
      <c r="AB81" s="42">
        <f t="shared" si="172"/>
        <v>2509.9099688704296</v>
      </c>
      <c r="AC81" s="42">
        <f t="shared" si="172"/>
        <v>2572.65771809219</v>
      </c>
      <c r="AD81" s="42">
        <f t="shared" si="172"/>
        <v>2636.9741610444944</v>
      </c>
      <c r="AE81" s="42"/>
      <c r="AF81" s="42"/>
      <c r="AG81" s="42">
        <f t="shared" si="173"/>
        <v>-1306.2999999999995</v>
      </c>
      <c r="AH81" s="42">
        <f t="shared" si="174"/>
        <v>-1278.5674999999987</v>
      </c>
      <c r="AI81" s="42">
        <f t="shared" si="175"/>
        <v>-1244.1026874999984</v>
      </c>
      <c r="AJ81" s="42">
        <f t="shared" si="176"/>
        <v>-1202.1333546874985</v>
      </c>
      <c r="AK81" s="42">
        <f t="shared" si="177"/>
        <v>-1151.8075985546857</v>
      </c>
      <c r="AL81" s="42">
        <f t="shared" si="178"/>
        <v>-1092.1857895185526</v>
      </c>
      <c r="AM81" s="42">
        <f t="shared" si="179"/>
        <v>-1022.2317353565159</v>
      </c>
      <c r="AN81" s="42">
        <f t="shared" si="180"/>
        <v>-940.80295995042843</v>
      </c>
      <c r="AO81" s="42">
        <f t="shared" si="181"/>
        <v>-846.64000828018857</v>
      </c>
      <c r="AP81" s="42">
        <f t="shared" si="182"/>
        <v>-738.35468025129262</v>
      </c>
      <c r="AQ81" s="42"/>
      <c r="AR81" s="42">
        <f t="shared" si="183"/>
        <v>84459.999999999985</v>
      </c>
      <c r="AS81" s="42">
        <f t="shared" ref="AS81:BA81" si="192">AR81*$AR$3</f>
        <v>86571.499999999971</v>
      </c>
      <c r="AT81" s="42">
        <f t="shared" si="192"/>
        <v>88735.787499999962</v>
      </c>
      <c r="AU81" s="42">
        <f t="shared" si="192"/>
        <v>90954.182187499959</v>
      </c>
      <c r="AV81" s="42">
        <f t="shared" si="192"/>
        <v>93228.036742187454</v>
      </c>
      <c r="AW81" s="42">
        <f t="shared" si="192"/>
        <v>95558.737660742132</v>
      </c>
      <c r="AX81" s="42">
        <f t="shared" si="192"/>
        <v>97947.706102260679</v>
      </c>
      <c r="AY81" s="42">
        <f t="shared" si="192"/>
        <v>100396.39875481719</v>
      </c>
      <c r="AZ81" s="42">
        <f t="shared" si="192"/>
        <v>102906.3087236876</v>
      </c>
      <c r="BA81" s="42">
        <f t="shared" si="192"/>
        <v>105478.96644177978</v>
      </c>
    </row>
    <row r="82" spans="1:53" ht="17.25" customHeight="1" x14ac:dyDescent="0.25">
      <c r="A82" s="46"/>
      <c r="B82" s="3"/>
      <c r="C82" s="1"/>
      <c r="D82" s="3"/>
      <c r="E82" s="3"/>
      <c r="F82" s="3"/>
      <c r="G82" s="3"/>
      <c r="H82" s="17"/>
    </row>
    <row r="83" spans="1:53" ht="17.25" customHeight="1" x14ac:dyDescent="0.25">
      <c r="A83" s="46"/>
      <c r="B83" s="3"/>
      <c r="C83" s="1"/>
      <c r="D83" s="3"/>
      <c r="E83" s="3"/>
      <c r="F83" s="3"/>
      <c r="G83" s="3"/>
      <c r="H83" s="17"/>
    </row>
    <row r="84" spans="1:53" ht="17.25" customHeight="1" x14ac:dyDescent="0.25">
      <c r="B84" s="19" t="s">
        <v>66</v>
      </c>
    </row>
    <row r="85" spans="1:53" s="19" customFormat="1" ht="17.25" customHeight="1" x14ac:dyDescent="0.25">
      <c r="B85" s="20" t="s">
        <v>0</v>
      </c>
      <c r="C85" s="20" t="s">
        <v>1</v>
      </c>
      <c r="D85" s="20" t="s">
        <v>3</v>
      </c>
      <c r="E85" s="20" t="s">
        <v>39</v>
      </c>
      <c r="F85" s="20" t="s">
        <v>2</v>
      </c>
      <c r="G85" s="20" t="s">
        <v>58</v>
      </c>
      <c r="H85" s="21" t="s">
        <v>38</v>
      </c>
      <c r="J85" s="30" t="s">
        <v>114</v>
      </c>
      <c r="K85" s="30" t="s">
        <v>104</v>
      </c>
      <c r="L85" s="30" t="s">
        <v>105</v>
      </c>
      <c r="M85" s="30" t="s">
        <v>106</v>
      </c>
      <c r="N85" s="30" t="s">
        <v>107</v>
      </c>
      <c r="O85" s="30" t="s">
        <v>108</v>
      </c>
      <c r="P85" s="30" t="s">
        <v>109</v>
      </c>
      <c r="Q85" s="30" t="s">
        <v>110</v>
      </c>
      <c r="R85" s="30" t="s">
        <v>111</v>
      </c>
      <c r="S85" s="30" t="s">
        <v>112</v>
      </c>
      <c r="U85" s="30" t="s">
        <v>114</v>
      </c>
      <c r="V85" s="30" t="s">
        <v>104</v>
      </c>
      <c r="W85" s="30" t="s">
        <v>105</v>
      </c>
      <c r="X85" s="30" t="s">
        <v>106</v>
      </c>
      <c r="Y85" s="30" t="s">
        <v>107</v>
      </c>
      <c r="Z85" s="30" t="s">
        <v>108</v>
      </c>
      <c r="AA85" s="30" t="s">
        <v>109</v>
      </c>
      <c r="AB85" s="30" t="s">
        <v>110</v>
      </c>
      <c r="AC85" s="30" t="s">
        <v>111</v>
      </c>
      <c r="AD85" s="30" t="s">
        <v>112</v>
      </c>
      <c r="AG85" s="30" t="s">
        <v>114</v>
      </c>
      <c r="AH85" s="30" t="s">
        <v>104</v>
      </c>
      <c r="AI85" s="30" t="s">
        <v>105</v>
      </c>
      <c r="AJ85" s="30" t="s">
        <v>106</v>
      </c>
      <c r="AK85" s="30" t="s">
        <v>107</v>
      </c>
      <c r="AL85" s="30" t="s">
        <v>108</v>
      </c>
      <c r="AM85" s="30" t="s">
        <v>109</v>
      </c>
      <c r="AN85" s="30" t="s">
        <v>110</v>
      </c>
      <c r="AO85" s="30" t="s">
        <v>111</v>
      </c>
      <c r="AP85" s="30" t="s">
        <v>112</v>
      </c>
      <c r="AR85" s="30" t="s">
        <v>114</v>
      </c>
      <c r="AS85" s="30" t="s">
        <v>104</v>
      </c>
      <c r="AT85" s="30" t="s">
        <v>105</v>
      </c>
      <c r="AU85" s="30" t="s">
        <v>106</v>
      </c>
      <c r="AV85" s="30" t="s">
        <v>107</v>
      </c>
      <c r="AW85" s="30" t="s">
        <v>108</v>
      </c>
      <c r="AX85" s="30" t="s">
        <v>109</v>
      </c>
      <c r="AY85" s="30" t="s">
        <v>110</v>
      </c>
      <c r="AZ85" s="30" t="s">
        <v>111</v>
      </c>
      <c r="BA85" s="30" t="s">
        <v>112</v>
      </c>
    </row>
    <row r="86" spans="1:53" ht="17.25" customHeight="1" x14ac:dyDescent="0.25">
      <c r="A86" s="46" t="s">
        <v>33</v>
      </c>
      <c r="B86" s="3"/>
      <c r="C86" s="1"/>
      <c r="D86" s="3"/>
      <c r="E86" s="3"/>
      <c r="F86" s="3"/>
      <c r="G86" s="3"/>
      <c r="H86" s="17"/>
    </row>
    <row r="87" spans="1:53" ht="17.25" customHeight="1" x14ac:dyDescent="0.25">
      <c r="A87" s="46"/>
      <c r="B87" s="3">
        <f>'HUD Income'!$B$17</f>
        <v>21630</v>
      </c>
      <c r="C87" s="1">
        <v>0.3</v>
      </c>
      <c r="D87" s="3">
        <f>'HUD Income'!$L$17</f>
        <v>540.75</v>
      </c>
      <c r="E87" s="3">
        <f t="shared" ref="E87:E91" si="193">B87*0.3/12</f>
        <v>540.75</v>
      </c>
      <c r="F87" s="3">
        <f>Rents!$E$51</f>
        <v>777</v>
      </c>
      <c r="G87" s="3">
        <f t="shared" ref="G87:G91" si="194">F87-E87</f>
        <v>236.25</v>
      </c>
      <c r="H87" s="17">
        <f t="shared" ref="H87:H91" si="195">IF(G87&gt;0,G87,"N/A")</f>
        <v>236.25</v>
      </c>
      <c r="I87" s="11"/>
      <c r="J87" s="42">
        <f t="shared" ref="J87:J91" si="196">$F87*1.1</f>
        <v>854.7</v>
      </c>
      <c r="K87" s="42">
        <f t="shared" ref="K87:S87" si="197">J87*1.1</f>
        <v>940.17000000000007</v>
      </c>
      <c r="L87" s="42">
        <f t="shared" si="197"/>
        <v>1034.1870000000001</v>
      </c>
      <c r="M87" s="42">
        <f t="shared" si="197"/>
        <v>1137.6057000000003</v>
      </c>
      <c r="N87" s="42">
        <f t="shared" si="197"/>
        <v>1251.3662700000004</v>
      </c>
      <c r="O87" s="42">
        <f t="shared" si="197"/>
        <v>1376.5028970000005</v>
      </c>
      <c r="P87" s="42">
        <f t="shared" si="197"/>
        <v>1514.1531867000008</v>
      </c>
      <c r="Q87" s="42">
        <f t="shared" si="197"/>
        <v>1665.568505370001</v>
      </c>
      <c r="R87" s="42">
        <f t="shared" si="197"/>
        <v>1832.1253559070012</v>
      </c>
      <c r="S87" s="42">
        <f t="shared" si="197"/>
        <v>2015.3378914977015</v>
      </c>
      <c r="T87" s="42"/>
      <c r="U87" s="42">
        <f t="shared" ref="U87:AD91" si="198">(AR87*$U$4)/12</f>
        <v>554.26874999999984</v>
      </c>
      <c r="V87" s="42">
        <f t="shared" si="198"/>
        <v>568.12546874999987</v>
      </c>
      <c r="W87" s="42">
        <f t="shared" si="198"/>
        <v>582.32860546874974</v>
      </c>
      <c r="X87" s="42">
        <f t="shared" si="198"/>
        <v>596.88682060546853</v>
      </c>
      <c r="Y87" s="42">
        <f t="shared" si="198"/>
        <v>611.80899112060513</v>
      </c>
      <c r="Z87" s="42">
        <f t="shared" si="198"/>
        <v>627.10421589862028</v>
      </c>
      <c r="AA87" s="42">
        <f t="shared" si="198"/>
        <v>642.7818212960857</v>
      </c>
      <c r="AB87" s="42">
        <f t="shared" si="198"/>
        <v>658.85136682848781</v>
      </c>
      <c r="AC87" s="42">
        <f t="shared" si="198"/>
        <v>675.32265099919994</v>
      </c>
      <c r="AD87" s="42">
        <f t="shared" si="198"/>
        <v>692.20571727417985</v>
      </c>
      <c r="AE87" s="42"/>
      <c r="AF87" s="42"/>
      <c r="AG87" s="42">
        <f t="shared" ref="AG87:AG91" si="199">J87-U87</f>
        <v>300.4312500000002</v>
      </c>
      <c r="AH87" s="42">
        <f t="shared" ref="AH87:AH91" si="200">K87-V87</f>
        <v>372.0445312500002</v>
      </c>
      <c r="AI87" s="42">
        <f t="shared" ref="AI87:AI91" si="201">L87-W87</f>
        <v>451.85839453125038</v>
      </c>
      <c r="AJ87" s="42">
        <f t="shared" ref="AJ87:AJ91" si="202">M87-X87</f>
        <v>540.71887939453177</v>
      </c>
      <c r="AK87" s="42">
        <f t="shared" ref="AK87:AK91" si="203">N87-Y87</f>
        <v>639.55727887939531</v>
      </c>
      <c r="AL87" s="42">
        <f t="shared" ref="AL87:AL91" si="204">O87-Z87</f>
        <v>749.39868110138025</v>
      </c>
      <c r="AM87" s="42">
        <f t="shared" ref="AM87:AM91" si="205">P87-AA87</f>
        <v>871.37136540391509</v>
      </c>
      <c r="AN87" s="42">
        <f t="shared" ref="AN87:AN91" si="206">Q87-AB87</f>
        <v>1006.7171385415132</v>
      </c>
      <c r="AO87" s="42">
        <f t="shared" ref="AO87:AO91" si="207">R87-AC87</f>
        <v>1156.8027049078014</v>
      </c>
      <c r="AP87" s="42">
        <f t="shared" ref="AP87:AP91" si="208">S87-AD87</f>
        <v>1323.1321742235218</v>
      </c>
      <c r="AQ87" s="42"/>
      <c r="AR87" s="42">
        <f t="shared" ref="AR87:AR91" si="209">B87*$AR$3</f>
        <v>22170.749999999996</v>
      </c>
      <c r="AS87" s="42">
        <f t="shared" ref="AS87:BA87" si="210">AR87*$AR$3</f>
        <v>22725.018749999996</v>
      </c>
      <c r="AT87" s="42">
        <f t="shared" si="210"/>
        <v>23293.144218749992</v>
      </c>
      <c r="AU87" s="42">
        <f t="shared" si="210"/>
        <v>23875.472824218741</v>
      </c>
      <c r="AV87" s="42">
        <f t="shared" si="210"/>
        <v>24472.359644824206</v>
      </c>
      <c r="AW87" s="42">
        <f t="shared" si="210"/>
        <v>25084.16863594481</v>
      </c>
      <c r="AX87" s="42">
        <f t="shared" si="210"/>
        <v>25711.272851843427</v>
      </c>
      <c r="AY87" s="42">
        <f t="shared" si="210"/>
        <v>26354.054673139512</v>
      </c>
      <c r="AZ87" s="42">
        <f t="shared" si="210"/>
        <v>27012.906039967998</v>
      </c>
      <c r="BA87" s="42">
        <f t="shared" si="210"/>
        <v>27688.228690967197</v>
      </c>
    </row>
    <row r="88" spans="1:53" ht="17.25" customHeight="1" x14ac:dyDescent="0.25">
      <c r="A88" s="46"/>
      <c r="B88" s="3">
        <f>'HUD Income'!$B$21</f>
        <v>28840</v>
      </c>
      <c r="C88" s="1">
        <v>0.4</v>
      </c>
      <c r="D88" s="3">
        <f>'HUD Income'!$L$21</f>
        <v>721</v>
      </c>
      <c r="E88" s="3">
        <f t="shared" si="193"/>
        <v>721</v>
      </c>
      <c r="F88" s="3">
        <f>Rents!$E$51</f>
        <v>777</v>
      </c>
      <c r="G88" s="3">
        <f t="shared" si="194"/>
        <v>56</v>
      </c>
      <c r="H88" s="17">
        <f t="shared" si="195"/>
        <v>56</v>
      </c>
      <c r="I88" s="11"/>
      <c r="J88" s="42">
        <f t="shared" si="196"/>
        <v>854.7</v>
      </c>
      <c r="K88" s="42">
        <f t="shared" ref="K88:S88" si="211">J88*1.1</f>
        <v>940.17000000000007</v>
      </c>
      <c r="L88" s="42">
        <f t="shared" si="211"/>
        <v>1034.1870000000001</v>
      </c>
      <c r="M88" s="42">
        <f t="shared" si="211"/>
        <v>1137.6057000000003</v>
      </c>
      <c r="N88" s="42">
        <f t="shared" si="211"/>
        <v>1251.3662700000004</v>
      </c>
      <c r="O88" s="42">
        <f t="shared" si="211"/>
        <v>1376.5028970000005</v>
      </c>
      <c r="P88" s="42">
        <f t="shared" si="211"/>
        <v>1514.1531867000008</v>
      </c>
      <c r="Q88" s="42">
        <f t="shared" si="211"/>
        <v>1665.568505370001</v>
      </c>
      <c r="R88" s="42">
        <f t="shared" si="211"/>
        <v>1832.1253559070012</v>
      </c>
      <c r="S88" s="42">
        <f t="shared" si="211"/>
        <v>2015.3378914977015</v>
      </c>
      <c r="T88" s="42"/>
      <c r="U88" s="42">
        <f t="shared" si="198"/>
        <v>739.02499999999998</v>
      </c>
      <c r="V88" s="42">
        <f t="shared" si="198"/>
        <v>757.50062499999979</v>
      </c>
      <c r="W88" s="42">
        <f t="shared" si="198"/>
        <v>776.43814062499985</v>
      </c>
      <c r="X88" s="42">
        <f t="shared" si="198"/>
        <v>795.84909414062474</v>
      </c>
      <c r="Y88" s="42">
        <f t="shared" si="198"/>
        <v>815.74532149414017</v>
      </c>
      <c r="Z88" s="42">
        <f t="shared" si="198"/>
        <v>836.1389545314936</v>
      </c>
      <c r="AA88" s="42">
        <f t="shared" si="198"/>
        <v>857.04242839478081</v>
      </c>
      <c r="AB88" s="42">
        <f t="shared" si="198"/>
        <v>878.4684891046503</v>
      </c>
      <c r="AC88" s="42">
        <f t="shared" si="198"/>
        <v>900.43020133226662</v>
      </c>
      <c r="AD88" s="42">
        <f t="shared" si="198"/>
        <v>922.94095636557313</v>
      </c>
      <c r="AE88" s="42"/>
      <c r="AF88" s="42"/>
      <c r="AG88" s="42">
        <f t="shared" si="199"/>
        <v>115.67500000000007</v>
      </c>
      <c r="AH88" s="42">
        <f t="shared" si="200"/>
        <v>182.66937500000029</v>
      </c>
      <c r="AI88" s="42">
        <f t="shared" si="201"/>
        <v>257.74885937500028</v>
      </c>
      <c r="AJ88" s="42">
        <f t="shared" si="202"/>
        <v>341.75660585937555</v>
      </c>
      <c r="AK88" s="42">
        <f t="shared" si="203"/>
        <v>435.62094850586027</v>
      </c>
      <c r="AL88" s="42">
        <f t="shared" si="204"/>
        <v>540.36394246850693</v>
      </c>
      <c r="AM88" s="42">
        <f t="shared" si="205"/>
        <v>657.11075830521997</v>
      </c>
      <c r="AN88" s="42">
        <f t="shared" si="206"/>
        <v>787.10001626535075</v>
      </c>
      <c r="AO88" s="42">
        <f t="shared" si="207"/>
        <v>931.6951545747346</v>
      </c>
      <c r="AP88" s="42">
        <f t="shared" si="208"/>
        <v>1092.3969351321284</v>
      </c>
      <c r="AQ88" s="42"/>
      <c r="AR88" s="42">
        <f t="shared" si="209"/>
        <v>29560.999999999996</v>
      </c>
      <c r="AS88" s="42">
        <f t="shared" ref="AS88:BA88" si="212">AR88*$AR$3</f>
        <v>30300.024999999994</v>
      </c>
      <c r="AT88" s="42">
        <f t="shared" si="212"/>
        <v>31057.525624999991</v>
      </c>
      <c r="AU88" s="42">
        <f t="shared" si="212"/>
        <v>31833.963765624987</v>
      </c>
      <c r="AV88" s="42">
        <f t="shared" si="212"/>
        <v>32629.81285976561</v>
      </c>
      <c r="AW88" s="42">
        <f t="shared" si="212"/>
        <v>33445.558181259745</v>
      </c>
      <c r="AX88" s="42">
        <f t="shared" si="212"/>
        <v>34281.697135791233</v>
      </c>
      <c r="AY88" s="42">
        <f t="shared" si="212"/>
        <v>35138.739564186013</v>
      </c>
      <c r="AZ88" s="42">
        <f t="shared" si="212"/>
        <v>36017.208053290662</v>
      </c>
      <c r="BA88" s="42">
        <f t="shared" si="212"/>
        <v>36917.638254622929</v>
      </c>
    </row>
    <row r="89" spans="1:53" ht="17.25" customHeight="1" x14ac:dyDescent="0.25">
      <c r="A89" s="46"/>
      <c r="B89" s="3">
        <f>'HUD Income'!$B$25</f>
        <v>36050</v>
      </c>
      <c r="C89" s="1">
        <v>0.5</v>
      </c>
      <c r="D89" s="3">
        <f>'HUD Income'!$L$25</f>
        <v>901.25</v>
      </c>
      <c r="E89" s="3">
        <f t="shared" si="193"/>
        <v>901.25</v>
      </c>
      <c r="F89" s="3">
        <f>Rents!$E$51</f>
        <v>777</v>
      </c>
      <c r="G89" s="3">
        <f t="shared" si="194"/>
        <v>-124.25</v>
      </c>
      <c r="H89" s="17" t="str">
        <f t="shared" si="195"/>
        <v>N/A</v>
      </c>
      <c r="I89" s="11"/>
      <c r="J89" s="42">
        <f t="shared" si="196"/>
        <v>854.7</v>
      </c>
      <c r="K89" s="42">
        <f t="shared" ref="K89:S89" si="213">J89*1.1</f>
        <v>940.17000000000007</v>
      </c>
      <c r="L89" s="42">
        <f t="shared" si="213"/>
        <v>1034.1870000000001</v>
      </c>
      <c r="M89" s="42">
        <f t="shared" si="213"/>
        <v>1137.6057000000003</v>
      </c>
      <c r="N89" s="42">
        <f t="shared" si="213"/>
        <v>1251.3662700000004</v>
      </c>
      <c r="O89" s="42">
        <f t="shared" si="213"/>
        <v>1376.5028970000005</v>
      </c>
      <c r="P89" s="42">
        <f t="shared" si="213"/>
        <v>1514.1531867000008</v>
      </c>
      <c r="Q89" s="42">
        <f t="shared" si="213"/>
        <v>1665.568505370001</v>
      </c>
      <c r="R89" s="42">
        <f t="shared" si="213"/>
        <v>1832.1253559070012</v>
      </c>
      <c r="S89" s="42">
        <f t="shared" si="213"/>
        <v>2015.3378914977015</v>
      </c>
      <c r="T89" s="42"/>
      <c r="U89" s="42">
        <f t="shared" si="198"/>
        <v>923.78125</v>
      </c>
      <c r="V89" s="42">
        <f t="shared" si="198"/>
        <v>946.87578124999993</v>
      </c>
      <c r="W89" s="42">
        <f t="shared" si="198"/>
        <v>970.54767578124984</v>
      </c>
      <c r="X89" s="42">
        <f t="shared" si="198"/>
        <v>994.81136767578107</v>
      </c>
      <c r="Y89" s="42">
        <f t="shared" si="198"/>
        <v>1019.6816518676754</v>
      </c>
      <c r="Z89" s="42">
        <f t="shared" si="198"/>
        <v>1045.1736931643673</v>
      </c>
      <c r="AA89" s="42">
        <f t="shared" si="198"/>
        <v>1071.3030354934763</v>
      </c>
      <c r="AB89" s="42">
        <f t="shared" si="198"/>
        <v>1098.0856113808131</v>
      </c>
      <c r="AC89" s="42">
        <f t="shared" si="198"/>
        <v>1125.5377516653334</v>
      </c>
      <c r="AD89" s="42">
        <f t="shared" si="198"/>
        <v>1153.6761954569668</v>
      </c>
      <c r="AE89" s="42"/>
      <c r="AF89" s="42"/>
      <c r="AG89" s="42">
        <f t="shared" si="199"/>
        <v>-69.081249999999955</v>
      </c>
      <c r="AH89" s="42">
        <f t="shared" si="200"/>
        <v>-6.705781249999859</v>
      </c>
      <c r="AI89" s="42">
        <f t="shared" si="201"/>
        <v>63.639324218750289</v>
      </c>
      <c r="AJ89" s="42">
        <f t="shared" si="202"/>
        <v>142.79433232421923</v>
      </c>
      <c r="AK89" s="42">
        <f t="shared" si="203"/>
        <v>231.684618132325</v>
      </c>
      <c r="AL89" s="42">
        <f t="shared" si="204"/>
        <v>331.32920383563328</v>
      </c>
      <c r="AM89" s="42">
        <f t="shared" si="205"/>
        <v>442.85015120652452</v>
      </c>
      <c r="AN89" s="42">
        <f t="shared" si="206"/>
        <v>567.48289398918791</v>
      </c>
      <c r="AO89" s="42">
        <f t="shared" si="207"/>
        <v>706.5876042416678</v>
      </c>
      <c r="AP89" s="42">
        <f t="shared" si="208"/>
        <v>861.6616960407348</v>
      </c>
      <c r="AQ89" s="42"/>
      <c r="AR89" s="42">
        <f t="shared" si="209"/>
        <v>36951.25</v>
      </c>
      <c r="AS89" s="42">
        <f t="shared" ref="AS89:BA89" si="214">AR89*$AR$3</f>
        <v>37875.03125</v>
      </c>
      <c r="AT89" s="42">
        <f t="shared" si="214"/>
        <v>38821.907031249997</v>
      </c>
      <c r="AU89" s="42">
        <f t="shared" si="214"/>
        <v>39792.45470703124</v>
      </c>
      <c r="AV89" s="42">
        <f t="shared" si="214"/>
        <v>40787.266074707019</v>
      </c>
      <c r="AW89" s="42">
        <f t="shared" si="214"/>
        <v>41806.94772657469</v>
      </c>
      <c r="AX89" s="42">
        <f t="shared" si="214"/>
        <v>42852.121419739051</v>
      </c>
      <c r="AY89" s="42">
        <f t="shared" si="214"/>
        <v>43923.424455232525</v>
      </c>
      <c r="AZ89" s="42">
        <f t="shared" si="214"/>
        <v>45021.510066613337</v>
      </c>
      <c r="BA89" s="42">
        <f t="shared" si="214"/>
        <v>46147.047818278668</v>
      </c>
    </row>
    <row r="90" spans="1:53" ht="17.25" customHeight="1" x14ac:dyDescent="0.25">
      <c r="A90" s="46"/>
      <c r="B90" s="3">
        <f>'HUD Income'!$B$29</f>
        <v>43260</v>
      </c>
      <c r="C90" s="1">
        <v>0.6</v>
      </c>
      <c r="D90" s="3">
        <f>'HUD Income'!$L$29</f>
        <v>1081.5</v>
      </c>
      <c r="E90" s="3">
        <f t="shared" si="193"/>
        <v>1081.5</v>
      </c>
      <c r="F90" s="3">
        <f>Rents!$E$51</f>
        <v>777</v>
      </c>
      <c r="G90" s="3">
        <f t="shared" si="194"/>
        <v>-304.5</v>
      </c>
      <c r="H90" s="17" t="str">
        <f t="shared" si="195"/>
        <v>N/A</v>
      </c>
      <c r="I90" s="11"/>
      <c r="J90" s="42">
        <f t="shared" si="196"/>
        <v>854.7</v>
      </c>
      <c r="K90" s="42">
        <f t="shared" ref="K90:S90" si="215">J90*1.1</f>
        <v>940.17000000000007</v>
      </c>
      <c r="L90" s="42">
        <f t="shared" si="215"/>
        <v>1034.1870000000001</v>
      </c>
      <c r="M90" s="42">
        <f t="shared" si="215"/>
        <v>1137.6057000000003</v>
      </c>
      <c r="N90" s="42">
        <f t="shared" si="215"/>
        <v>1251.3662700000004</v>
      </c>
      <c r="O90" s="42">
        <f t="shared" si="215"/>
        <v>1376.5028970000005</v>
      </c>
      <c r="P90" s="42">
        <f t="shared" si="215"/>
        <v>1514.1531867000008</v>
      </c>
      <c r="Q90" s="42">
        <f t="shared" si="215"/>
        <v>1665.568505370001</v>
      </c>
      <c r="R90" s="42">
        <f t="shared" si="215"/>
        <v>1832.1253559070012</v>
      </c>
      <c r="S90" s="42">
        <f t="shared" si="215"/>
        <v>2015.3378914977015</v>
      </c>
      <c r="T90" s="42"/>
      <c r="U90" s="42">
        <f t="shared" si="198"/>
        <v>1108.5374999999997</v>
      </c>
      <c r="V90" s="42">
        <f t="shared" si="198"/>
        <v>1136.2509374999997</v>
      </c>
      <c r="W90" s="42">
        <f t="shared" si="198"/>
        <v>1164.6572109374995</v>
      </c>
      <c r="X90" s="42">
        <f t="shared" si="198"/>
        <v>1193.7736412109371</v>
      </c>
      <c r="Y90" s="42">
        <f t="shared" si="198"/>
        <v>1223.6179822412103</v>
      </c>
      <c r="Z90" s="42">
        <f t="shared" si="198"/>
        <v>1254.2084317972406</v>
      </c>
      <c r="AA90" s="42">
        <f t="shared" si="198"/>
        <v>1285.5636425921714</v>
      </c>
      <c r="AB90" s="42">
        <f t="shared" si="198"/>
        <v>1317.7027336569756</v>
      </c>
      <c r="AC90" s="42">
        <f t="shared" si="198"/>
        <v>1350.6453019983999</v>
      </c>
      <c r="AD90" s="42">
        <f t="shared" si="198"/>
        <v>1384.4114345483597</v>
      </c>
      <c r="AE90" s="42"/>
      <c r="AF90" s="42"/>
      <c r="AG90" s="42">
        <f t="shared" si="199"/>
        <v>-253.83749999999964</v>
      </c>
      <c r="AH90" s="42">
        <f t="shared" si="200"/>
        <v>-196.08093749999966</v>
      </c>
      <c r="AI90" s="42">
        <f t="shared" si="201"/>
        <v>-130.47021093749936</v>
      </c>
      <c r="AJ90" s="42">
        <f t="shared" si="202"/>
        <v>-56.16794121093676</v>
      </c>
      <c r="AK90" s="42">
        <f t="shared" si="203"/>
        <v>27.748287758790184</v>
      </c>
      <c r="AL90" s="42">
        <f t="shared" si="204"/>
        <v>122.29446520275997</v>
      </c>
      <c r="AM90" s="42">
        <f t="shared" si="205"/>
        <v>228.5895441078294</v>
      </c>
      <c r="AN90" s="42">
        <f t="shared" si="206"/>
        <v>347.86577171302542</v>
      </c>
      <c r="AO90" s="42">
        <f t="shared" si="207"/>
        <v>481.48005390860135</v>
      </c>
      <c r="AP90" s="42">
        <f t="shared" si="208"/>
        <v>630.92645694934185</v>
      </c>
      <c r="AQ90" s="42"/>
      <c r="AR90" s="42">
        <f t="shared" si="209"/>
        <v>44341.499999999993</v>
      </c>
      <c r="AS90" s="42">
        <f t="shared" ref="AS90:BA90" si="216">AR90*$AR$3</f>
        <v>45450.037499999991</v>
      </c>
      <c r="AT90" s="42">
        <f t="shared" si="216"/>
        <v>46586.288437499985</v>
      </c>
      <c r="AU90" s="42">
        <f t="shared" si="216"/>
        <v>47750.945648437482</v>
      </c>
      <c r="AV90" s="42">
        <f t="shared" si="216"/>
        <v>48944.719289648412</v>
      </c>
      <c r="AW90" s="42">
        <f t="shared" si="216"/>
        <v>50168.337271889621</v>
      </c>
      <c r="AX90" s="42">
        <f t="shared" si="216"/>
        <v>51422.545703686854</v>
      </c>
      <c r="AY90" s="42">
        <f t="shared" si="216"/>
        <v>52708.109346279023</v>
      </c>
      <c r="AZ90" s="42">
        <f t="shared" si="216"/>
        <v>54025.812079935997</v>
      </c>
      <c r="BA90" s="42">
        <f t="shared" si="216"/>
        <v>55376.457381934393</v>
      </c>
    </row>
    <row r="91" spans="1:53" ht="17.25" customHeight="1" x14ac:dyDescent="0.25">
      <c r="A91" s="46"/>
      <c r="B91" s="3">
        <f>'HUD Income'!$B$33</f>
        <v>57700</v>
      </c>
      <c r="C91" s="1">
        <v>0.8</v>
      </c>
      <c r="D91" s="3">
        <f>'HUD Income'!$L$33</f>
        <v>1442.5</v>
      </c>
      <c r="E91" s="3">
        <f t="shared" si="193"/>
        <v>1442.5</v>
      </c>
      <c r="F91" s="3">
        <f>Rents!$E$51</f>
        <v>777</v>
      </c>
      <c r="G91" s="3">
        <f t="shared" si="194"/>
        <v>-665.5</v>
      </c>
      <c r="H91" s="17" t="str">
        <f t="shared" si="195"/>
        <v>N/A</v>
      </c>
      <c r="I91" s="11"/>
      <c r="J91" s="42">
        <f t="shared" si="196"/>
        <v>854.7</v>
      </c>
      <c r="K91" s="42">
        <f t="shared" ref="K91:S91" si="217">J91*1.1</f>
        <v>940.17000000000007</v>
      </c>
      <c r="L91" s="42">
        <f t="shared" si="217"/>
        <v>1034.1870000000001</v>
      </c>
      <c r="M91" s="42">
        <f t="shared" si="217"/>
        <v>1137.6057000000003</v>
      </c>
      <c r="N91" s="42">
        <f t="shared" si="217"/>
        <v>1251.3662700000004</v>
      </c>
      <c r="O91" s="42">
        <f t="shared" si="217"/>
        <v>1376.5028970000005</v>
      </c>
      <c r="P91" s="42">
        <f t="shared" si="217"/>
        <v>1514.1531867000008</v>
      </c>
      <c r="Q91" s="42">
        <f t="shared" si="217"/>
        <v>1665.568505370001</v>
      </c>
      <c r="R91" s="42">
        <f t="shared" si="217"/>
        <v>1832.1253559070012</v>
      </c>
      <c r="S91" s="42">
        <f t="shared" si="217"/>
        <v>2015.3378914977015</v>
      </c>
      <c r="T91" s="42"/>
      <c r="U91" s="42">
        <f t="shared" si="198"/>
        <v>1478.5624999999998</v>
      </c>
      <c r="V91" s="42">
        <f t="shared" si="198"/>
        <v>1515.5265624999995</v>
      </c>
      <c r="W91" s="42">
        <f t="shared" si="198"/>
        <v>1553.4147265624995</v>
      </c>
      <c r="X91" s="42">
        <f t="shared" si="198"/>
        <v>1592.2500947265617</v>
      </c>
      <c r="Y91" s="42">
        <f t="shared" si="198"/>
        <v>1632.0563470947257</v>
      </c>
      <c r="Z91" s="42">
        <f t="shared" si="198"/>
        <v>1672.8577557720937</v>
      </c>
      <c r="AA91" s="42">
        <f t="shared" si="198"/>
        <v>1714.679199666396</v>
      </c>
      <c r="AB91" s="42">
        <f t="shared" si="198"/>
        <v>1757.5461796580557</v>
      </c>
      <c r="AC91" s="42">
        <f t="shared" si="198"/>
        <v>1801.4848341495072</v>
      </c>
      <c r="AD91" s="42">
        <f t="shared" si="198"/>
        <v>1846.5219550032443</v>
      </c>
      <c r="AE91" s="42"/>
      <c r="AF91" s="42"/>
      <c r="AG91" s="42">
        <f t="shared" si="199"/>
        <v>-623.86249999999973</v>
      </c>
      <c r="AH91" s="42">
        <f t="shared" si="200"/>
        <v>-575.35656249999943</v>
      </c>
      <c r="AI91" s="42">
        <f t="shared" si="201"/>
        <v>-519.22772656249936</v>
      </c>
      <c r="AJ91" s="42">
        <f t="shared" si="202"/>
        <v>-454.64439472656136</v>
      </c>
      <c r="AK91" s="42">
        <f t="shared" si="203"/>
        <v>-380.69007709472521</v>
      </c>
      <c r="AL91" s="42">
        <f t="shared" si="204"/>
        <v>-296.35485877209317</v>
      </c>
      <c r="AM91" s="42">
        <f t="shared" si="205"/>
        <v>-200.52601296639523</v>
      </c>
      <c r="AN91" s="42">
        <f t="shared" si="206"/>
        <v>-91.977674288054686</v>
      </c>
      <c r="AO91" s="42">
        <f t="shared" si="207"/>
        <v>30.640521757494071</v>
      </c>
      <c r="AP91" s="42">
        <f t="shared" si="208"/>
        <v>168.81593649445722</v>
      </c>
      <c r="AQ91" s="42"/>
      <c r="AR91" s="42">
        <f t="shared" si="209"/>
        <v>59142.499999999993</v>
      </c>
      <c r="AS91" s="42">
        <f t="shared" ref="AS91:BA91" si="218">AR91*$AR$3</f>
        <v>60621.062499999985</v>
      </c>
      <c r="AT91" s="42">
        <f t="shared" si="218"/>
        <v>62136.589062499981</v>
      </c>
      <c r="AU91" s="42">
        <f t="shared" si="218"/>
        <v>63690.003789062474</v>
      </c>
      <c r="AV91" s="42">
        <f t="shared" si="218"/>
        <v>65282.253883789032</v>
      </c>
      <c r="AW91" s="42">
        <f t="shared" si="218"/>
        <v>66914.310230883755</v>
      </c>
      <c r="AX91" s="42">
        <f t="shared" si="218"/>
        <v>68587.167986655841</v>
      </c>
      <c r="AY91" s="42">
        <f t="shared" si="218"/>
        <v>70301.847186322237</v>
      </c>
      <c r="AZ91" s="42">
        <f t="shared" si="218"/>
        <v>72059.393365980286</v>
      </c>
      <c r="BA91" s="42">
        <f t="shared" si="218"/>
        <v>73860.87820012978</v>
      </c>
    </row>
    <row r="92" spans="1:53" ht="17.25" customHeight="1" x14ac:dyDescent="0.25">
      <c r="A92" s="46"/>
      <c r="B92" s="3"/>
      <c r="C92" s="1"/>
      <c r="D92" s="3"/>
      <c r="E92" s="3"/>
      <c r="F92" s="3"/>
      <c r="G92" s="3"/>
      <c r="H92" s="17"/>
      <c r="I92" s="11"/>
    </row>
    <row r="93" spans="1:53" ht="17.25" customHeight="1" x14ac:dyDescent="0.25">
      <c r="A93" s="46"/>
      <c r="B93" s="3"/>
      <c r="C93" s="1"/>
      <c r="D93" s="3"/>
      <c r="E93" s="3"/>
      <c r="F93" s="3"/>
      <c r="G93" s="3"/>
      <c r="H93" s="17"/>
    </row>
    <row r="94" spans="1:53" ht="17.25" customHeight="1" x14ac:dyDescent="0.25">
      <c r="B94" s="19" t="s">
        <v>66</v>
      </c>
    </row>
    <row r="95" spans="1:53" s="19" customFormat="1" ht="17.25" customHeight="1" x14ac:dyDescent="0.25">
      <c r="B95" s="20" t="s">
        <v>0</v>
      </c>
      <c r="C95" s="20" t="s">
        <v>1</v>
      </c>
      <c r="D95" s="20" t="s">
        <v>3</v>
      </c>
      <c r="E95" s="20" t="s">
        <v>39</v>
      </c>
      <c r="F95" s="20" t="s">
        <v>2</v>
      </c>
      <c r="G95" s="20" t="s">
        <v>58</v>
      </c>
      <c r="H95" s="21" t="s">
        <v>38</v>
      </c>
      <c r="J95" s="30" t="s">
        <v>114</v>
      </c>
      <c r="K95" s="30" t="s">
        <v>104</v>
      </c>
      <c r="L95" s="30" t="s">
        <v>105</v>
      </c>
      <c r="M95" s="30" t="s">
        <v>106</v>
      </c>
      <c r="N95" s="30" t="s">
        <v>107</v>
      </c>
      <c r="O95" s="30" t="s">
        <v>108</v>
      </c>
      <c r="P95" s="30" t="s">
        <v>109</v>
      </c>
      <c r="Q95" s="30" t="s">
        <v>110</v>
      </c>
      <c r="R95" s="30" t="s">
        <v>111</v>
      </c>
      <c r="S95" s="30" t="s">
        <v>112</v>
      </c>
      <c r="U95" s="30" t="s">
        <v>114</v>
      </c>
      <c r="V95" s="30" t="s">
        <v>104</v>
      </c>
      <c r="W95" s="30" t="s">
        <v>105</v>
      </c>
      <c r="X95" s="30" t="s">
        <v>106</v>
      </c>
      <c r="Y95" s="30" t="s">
        <v>107</v>
      </c>
      <c r="Z95" s="30" t="s">
        <v>108</v>
      </c>
      <c r="AA95" s="30" t="s">
        <v>109</v>
      </c>
      <c r="AB95" s="30" t="s">
        <v>110</v>
      </c>
      <c r="AC95" s="30" t="s">
        <v>111</v>
      </c>
      <c r="AD95" s="30" t="s">
        <v>112</v>
      </c>
      <c r="AG95" s="30" t="s">
        <v>114</v>
      </c>
      <c r="AH95" s="30" t="s">
        <v>104</v>
      </c>
      <c r="AI95" s="30" t="s">
        <v>105</v>
      </c>
      <c r="AJ95" s="30" t="s">
        <v>106</v>
      </c>
      <c r="AK95" s="30" t="s">
        <v>107</v>
      </c>
      <c r="AL95" s="30" t="s">
        <v>108</v>
      </c>
      <c r="AM95" s="30" t="s">
        <v>109</v>
      </c>
      <c r="AN95" s="30" t="s">
        <v>110</v>
      </c>
      <c r="AO95" s="30" t="s">
        <v>111</v>
      </c>
      <c r="AP95" s="30" t="s">
        <v>112</v>
      </c>
      <c r="AR95" s="30" t="s">
        <v>114</v>
      </c>
      <c r="AS95" s="30" t="s">
        <v>104</v>
      </c>
      <c r="AT95" s="30" t="s">
        <v>105</v>
      </c>
      <c r="AU95" s="30" t="s">
        <v>106</v>
      </c>
      <c r="AV95" s="30" t="s">
        <v>107</v>
      </c>
      <c r="AW95" s="30" t="s">
        <v>108</v>
      </c>
      <c r="AX95" s="30" t="s">
        <v>109</v>
      </c>
      <c r="AY95" s="30" t="s">
        <v>110</v>
      </c>
      <c r="AZ95" s="30" t="s">
        <v>111</v>
      </c>
      <c r="BA95" s="30" t="s">
        <v>112</v>
      </c>
    </row>
    <row r="96" spans="1:53" ht="17.25" customHeight="1" x14ac:dyDescent="0.25">
      <c r="A96" s="46" t="s">
        <v>34</v>
      </c>
      <c r="B96" s="3"/>
      <c r="C96" s="1"/>
      <c r="D96" s="3"/>
      <c r="E96" s="3"/>
      <c r="F96" s="3"/>
      <c r="G96" s="3"/>
      <c r="H96" s="17"/>
    </row>
    <row r="97" spans="1:53" ht="17.25" customHeight="1" x14ac:dyDescent="0.25">
      <c r="A97" s="46"/>
      <c r="B97" s="3">
        <f>'HUD Income'!$C$17</f>
        <v>24700</v>
      </c>
      <c r="C97" s="1">
        <v>0.3</v>
      </c>
      <c r="D97" s="3">
        <f>'HUD Income'!$M$17</f>
        <v>617.5</v>
      </c>
      <c r="E97" s="3">
        <f t="shared" ref="E97:E101" si="219">B97*0.3/12</f>
        <v>617.5</v>
      </c>
      <c r="F97" s="3">
        <f>Rents!$E$51</f>
        <v>777</v>
      </c>
      <c r="G97" s="3">
        <f t="shared" ref="G97:G101" si="220">F97-E97</f>
        <v>159.5</v>
      </c>
      <c r="H97" s="17">
        <f t="shared" ref="H97:H101" si="221">IF(G97&gt;0,G97,"N/A")</f>
        <v>159.5</v>
      </c>
      <c r="J97" s="42">
        <f t="shared" ref="J97:J101" si="222">$F97*1.1</f>
        <v>854.7</v>
      </c>
      <c r="K97" s="42">
        <f t="shared" ref="K97:S97" si="223">J97*1.1</f>
        <v>940.17000000000007</v>
      </c>
      <c r="L97" s="42">
        <f t="shared" si="223"/>
        <v>1034.1870000000001</v>
      </c>
      <c r="M97" s="42">
        <f t="shared" si="223"/>
        <v>1137.6057000000003</v>
      </c>
      <c r="N97" s="42">
        <f t="shared" si="223"/>
        <v>1251.3662700000004</v>
      </c>
      <c r="O97" s="42">
        <f t="shared" si="223"/>
        <v>1376.5028970000005</v>
      </c>
      <c r="P97" s="42">
        <f t="shared" si="223"/>
        <v>1514.1531867000008</v>
      </c>
      <c r="Q97" s="42">
        <f t="shared" si="223"/>
        <v>1665.568505370001</v>
      </c>
      <c r="R97" s="42">
        <f t="shared" si="223"/>
        <v>1832.1253559070012</v>
      </c>
      <c r="S97" s="42">
        <f t="shared" si="223"/>
        <v>2015.3378914977015</v>
      </c>
      <c r="T97" s="42"/>
      <c r="U97" s="42">
        <f t="shared" ref="U97:AD101" si="224">(AR97*$U$4)/12</f>
        <v>632.93749999999989</v>
      </c>
      <c r="V97" s="42">
        <f t="shared" si="224"/>
        <v>648.76093749999984</v>
      </c>
      <c r="W97" s="42">
        <f t="shared" si="224"/>
        <v>664.97996093749975</v>
      </c>
      <c r="X97" s="42">
        <f t="shared" si="224"/>
        <v>681.60445996093722</v>
      </c>
      <c r="Y97" s="42">
        <f t="shared" si="224"/>
        <v>698.6445714599605</v>
      </c>
      <c r="Z97" s="42">
        <f t="shared" si="224"/>
        <v>716.11068574645958</v>
      </c>
      <c r="AA97" s="42">
        <f t="shared" si="224"/>
        <v>734.0134528901209</v>
      </c>
      <c r="AB97" s="42">
        <f t="shared" si="224"/>
        <v>752.36378921237383</v>
      </c>
      <c r="AC97" s="42">
        <f t="shared" si="224"/>
        <v>771.17288394268314</v>
      </c>
      <c r="AD97" s="42">
        <f t="shared" si="224"/>
        <v>790.45220604125007</v>
      </c>
      <c r="AE97" s="42"/>
      <c r="AF97" s="42"/>
      <c r="AG97" s="42">
        <f t="shared" ref="AG97:AG101" si="225">J97-U97</f>
        <v>221.76250000000016</v>
      </c>
      <c r="AH97" s="42">
        <f t="shared" ref="AH97:AH101" si="226">K97-V97</f>
        <v>291.40906250000023</v>
      </c>
      <c r="AI97" s="42">
        <f t="shared" ref="AI97:AI101" si="227">L97-W97</f>
        <v>369.20703906250037</v>
      </c>
      <c r="AJ97" s="42">
        <f t="shared" ref="AJ97:AJ101" si="228">M97-X97</f>
        <v>456.00124003906308</v>
      </c>
      <c r="AK97" s="42">
        <f t="shared" ref="AK97:AK101" si="229">N97-Y97</f>
        <v>552.72169854003994</v>
      </c>
      <c r="AL97" s="42">
        <f t="shared" ref="AL97:AL101" si="230">O97-Z97</f>
        <v>660.39221125354095</v>
      </c>
      <c r="AM97" s="42">
        <f t="shared" ref="AM97:AM101" si="231">P97-AA97</f>
        <v>780.13973380987989</v>
      </c>
      <c r="AN97" s="42">
        <f t="shared" ref="AN97:AN101" si="232">Q97-AB97</f>
        <v>913.20471615762722</v>
      </c>
      <c r="AO97" s="42">
        <f t="shared" ref="AO97:AO101" si="233">R97-AC97</f>
        <v>1060.9524719643182</v>
      </c>
      <c r="AP97" s="42">
        <f t="shared" ref="AP97:AP101" si="234">S97-AD97</f>
        <v>1224.8856854564515</v>
      </c>
      <c r="AQ97" s="42"/>
      <c r="AR97" s="42">
        <f t="shared" ref="AR97:AR101" si="235">B97*$AR$3</f>
        <v>25317.499999999996</v>
      </c>
      <c r="AS97" s="42">
        <f t="shared" ref="AS97:BA97" si="236">AR97*$AR$3</f>
        <v>25950.437499999993</v>
      </c>
      <c r="AT97" s="42">
        <f t="shared" si="236"/>
        <v>26599.198437499992</v>
      </c>
      <c r="AU97" s="42">
        <f t="shared" si="236"/>
        <v>27264.178398437489</v>
      </c>
      <c r="AV97" s="42">
        <f t="shared" si="236"/>
        <v>27945.782858398423</v>
      </c>
      <c r="AW97" s="42">
        <f t="shared" si="236"/>
        <v>28644.42742985838</v>
      </c>
      <c r="AX97" s="42">
        <f t="shared" si="236"/>
        <v>29360.538115604839</v>
      </c>
      <c r="AY97" s="42">
        <f t="shared" si="236"/>
        <v>30094.551568494957</v>
      </c>
      <c r="AZ97" s="42">
        <f t="shared" si="236"/>
        <v>30846.915357707327</v>
      </c>
      <c r="BA97" s="42">
        <f t="shared" si="236"/>
        <v>31618.088241650006</v>
      </c>
    </row>
    <row r="98" spans="1:53" ht="17.25" customHeight="1" x14ac:dyDescent="0.25">
      <c r="A98" s="46"/>
      <c r="B98" s="3">
        <f>'HUD Income'!$C$21</f>
        <v>32960</v>
      </c>
      <c r="C98" s="1">
        <v>0.4</v>
      </c>
      <c r="D98" s="3">
        <f>'HUD Income'!$M$21</f>
        <v>824</v>
      </c>
      <c r="E98" s="3">
        <f t="shared" si="219"/>
        <v>824</v>
      </c>
      <c r="F98" s="3">
        <f>Rents!$E$51</f>
        <v>777</v>
      </c>
      <c r="G98" s="3">
        <f t="shared" si="220"/>
        <v>-47</v>
      </c>
      <c r="H98" s="17" t="str">
        <f t="shared" si="221"/>
        <v>N/A</v>
      </c>
      <c r="J98" s="42">
        <f t="shared" si="222"/>
        <v>854.7</v>
      </c>
      <c r="K98" s="42">
        <f t="shared" ref="K98:S98" si="237">J98*1.1</f>
        <v>940.17000000000007</v>
      </c>
      <c r="L98" s="42">
        <f t="shared" si="237"/>
        <v>1034.1870000000001</v>
      </c>
      <c r="M98" s="42">
        <f t="shared" si="237"/>
        <v>1137.6057000000003</v>
      </c>
      <c r="N98" s="42">
        <f t="shared" si="237"/>
        <v>1251.3662700000004</v>
      </c>
      <c r="O98" s="42">
        <f t="shared" si="237"/>
        <v>1376.5028970000005</v>
      </c>
      <c r="P98" s="42">
        <f t="shared" si="237"/>
        <v>1514.1531867000008</v>
      </c>
      <c r="Q98" s="42">
        <f t="shared" si="237"/>
        <v>1665.568505370001</v>
      </c>
      <c r="R98" s="42">
        <f t="shared" si="237"/>
        <v>1832.1253559070012</v>
      </c>
      <c r="S98" s="42">
        <f t="shared" si="237"/>
        <v>2015.3378914977015</v>
      </c>
      <c r="T98" s="42"/>
      <c r="U98" s="42">
        <f t="shared" si="224"/>
        <v>844.59999999999991</v>
      </c>
      <c r="V98" s="42">
        <f t="shared" si="224"/>
        <v>865.71500000000003</v>
      </c>
      <c r="W98" s="42">
        <f t="shared" si="224"/>
        <v>887.35787499999981</v>
      </c>
      <c r="X98" s="42">
        <f t="shared" si="224"/>
        <v>909.54182187499964</v>
      </c>
      <c r="Y98" s="42">
        <f t="shared" si="224"/>
        <v>932.28036742187476</v>
      </c>
      <c r="Z98" s="42">
        <f t="shared" si="224"/>
        <v>955.58737660742145</v>
      </c>
      <c r="AA98" s="42">
        <f t="shared" si="224"/>
        <v>979.4770610226069</v>
      </c>
      <c r="AB98" s="42">
        <f t="shared" si="224"/>
        <v>1003.963987548172</v>
      </c>
      <c r="AC98" s="42">
        <f t="shared" si="224"/>
        <v>1029.0630872368761</v>
      </c>
      <c r="AD98" s="42">
        <f t="shared" si="224"/>
        <v>1054.7896644177979</v>
      </c>
      <c r="AE98" s="42"/>
      <c r="AF98" s="42"/>
      <c r="AG98" s="42">
        <f t="shared" si="225"/>
        <v>10.100000000000136</v>
      </c>
      <c r="AH98" s="42">
        <f t="shared" si="226"/>
        <v>74.455000000000041</v>
      </c>
      <c r="AI98" s="42">
        <f t="shared" si="227"/>
        <v>146.82912500000032</v>
      </c>
      <c r="AJ98" s="42">
        <f t="shared" si="228"/>
        <v>228.06387812500066</v>
      </c>
      <c r="AK98" s="42">
        <f t="shared" si="229"/>
        <v>319.08590257812568</v>
      </c>
      <c r="AL98" s="42">
        <f t="shared" si="230"/>
        <v>420.91552039257908</v>
      </c>
      <c r="AM98" s="42">
        <f t="shared" si="231"/>
        <v>534.67612567739388</v>
      </c>
      <c r="AN98" s="42">
        <f t="shared" si="232"/>
        <v>661.60451782182906</v>
      </c>
      <c r="AO98" s="42">
        <f t="shared" si="233"/>
        <v>803.06226867012515</v>
      </c>
      <c r="AP98" s="42">
        <f t="shared" si="234"/>
        <v>960.54822707990365</v>
      </c>
      <c r="AQ98" s="42"/>
      <c r="AR98" s="42">
        <f t="shared" si="235"/>
        <v>33784</v>
      </c>
      <c r="AS98" s="42">
        <f t="shared" ref="AS98:BA98" si="238">AR98*$AR$3</f>
        <v>34628.6</v>
      </c>
      <c r="AT98" s="42">
        <f t="shared" si="238"/>
        <v>35494.314999999995</v>
      </c>
      <c r="AU98" s="42">
        <f t="shared" si="238"/>
        <v>36381.672874999989</v>
      </c>
      <c r="AV98" s="42">
        <f t="shared" si="238"/>
        <v>37291.214696874988</v>
      </c>
      <c r="AW98" s="42">
        <f t="shared" si="238"/>
        <v>38223.495064296862</v>
      </c>
      <c r="AX98" s="42">
        <f t="shared" si="238"/>
        <v>39179.082440904276</v>
      </c>
      <c r="AY98" s="42">
        <f t="shared" si="238"/>
        <v>40158.55950192688</v>
      </c>
      <c r="AZ98" s="42">
        <f t="shared" si="238"/>
        <v>41162.523489475047</v>
      </c>
      <c r="BA98" s="42">
        <f t="shared" si="238"/>
        <v>42191.586576711918</v>
      </c>
    </row>
    <row r="99" spans="1:53" ht="17.25" customHeight="1" x14ac:dyDescent="0.25">
      <c r="A99" s="46"/>
      <c r="B99" s="3">
        <f>'HUD Income'!$C$25</f>
        <v>41200</v>
      </c>
      <c r="C99" s="1">
        <v>0.5</v>
      </c>
      <c r="D99" s="3">
        <f>'HUD Income'!$M$25</f>
        <v>1030</v>
      </c>
      <c r="E99" s="3">
        <f t="shared" si="219"/>
        <v>1030</v>
      </c>
      <c r="F99" s="3">
        <f>Rents!$E$51</f>
        <v>777</v>
      </c>
      <c r="G99" s="3">
        <f t="shared" si="220"/>
        <v>-253</v>
      </c>
      <c r="H99" s="17" t="str">
        <f t="shared" si="221"/>
        <v>N/A</v>
      </c>
      <c r="J99" s="42">
        <f t="shared" si="222"/>
        <v>854.7</v>
      </c>
      <c r="K99" s="42">
        <f t="shared" ref="K99:S99" si="239">J99*1.1</f>
        <v>940.17000000000007</v>
      </c>
      <c r="L99" s="42">
        <f t="shared" si="239"/>
        <v>1034.1870000000001</v>
      </c>
      <c r="M99" s="42">
        <f t="shared" si="239"/>
        <v>1137.6057000000003</v>
      </c>
      <c r="N99" s="42">
        <f t="shared" si="239"/>
        <v>1251.3662700000004</v>
      </c>
      <c r="O99" s="42">
        <f t="shared" si="239"/>
        <v>1376.5028970000005</v>
      </c>
      <c r="P99" s="42">
        <f t="shared" si="239"/>
        <v>1514.1531867000008</v>
      </c>
      <c r="Q99" s="42">
        <f t="shared" si="239"/>
        <v>1665.568505370001</v>
      </c>
      <c r="R99" s="42">
        <f t="shared" si="239"/>
        <v>1832.1253559070012</v>
      </c>
      <c r="S99" s="42">
        <f t="shared" si="239"/>
        <v>2015.3378914977015</v>
      </c>
      <c r="T99" s="42"/>
      <c r="U99" s="42">
        <f t="shared" si="224"/>
        <v>1055.7499999999998</v>
      </c>
      <c r="V99" s="42">
        <f t="shared" si="224"/>
        <v>1082.1437499999995</v>
      </c>
      <c r="W99" s="42">
        <f t="shared" si="224"/>
        <v>1109.1973437499994</v>
      </c>
      <c r="X99" s="42">
        <f t="shared" si="224"/>
        <v>1136.9272773437494</v>
      </c>
      <c r="Y99" s="42">
        <f t="shared" si="224"/>
        <v>1165.3504592773431</v>
      </c>
      <c r="Z99" s="42">
        <f t="shared" si="224"/>
        <v>1194.4842207592767</v>
      </c>
      <c r="AA99" s="42">
        <f t="shared" si="224"/>
        <v>1224.3463262782584</v>
      </c>
      <c r="AB99" s="42">
        <f t="shared" si="224"/>
        <v>1254.9549844352148</v>
      </c>
      <c r="AC99" s="42">
        <f t="shared" si="224"/>
        <v>1286.328859046095</v>
      </c>
      <c r="AD99" s="42">
        <f t="shared" si="224"/>
        <v>1318.4870805222472</v>
      </c>
      <c r="AE99" s="42"/>
      <c r="AF99" s="42"/>
      <c r="AG99" s="42">
        <f t="shared" si="225"/>
        <v>-201.04999999999973</v>
      </c>
      <c r="AH99" s="42">
        <f t="shared" si="226"/>
        <v>-141.97374999999943</v>
      </c>
      <c r="AI99" s="42">
        <f t="shared" si="227"/>
        <v>-75.010343749999265</v>
      </c>
      <c r="AJ99" s="42">
        <f t="shared" si="228"/>
        <v>0.67842265625085929</v>
      </c>
      <c r="AK99" s="42">
        <f t="shared" si="229"/>
        <v>86.015810722657307</v>
      </c>
      <c r="AL99" s="42">
        <f t="shared" si="230"/>
        <v>182.01867624072383</v>
      </c>
      <c r="AM99" s="42">
        <f t="shared" si="231"/>
        <v>289.80686042174239</v>
      </c>
      <c r="AN99" s="42">
        <f t="shared" si="232"/>
        <v>410.61352093478627</v>
      </c>
      <c r="AO99" s="42">
        <f t="shared" si="233"/>
        <v>545.79649686090625</v>
      </c>
      <c r="AP99" s="42">
        <f t="shared" si="234"/>
        <v>696.85081097545435</v>
      </c>
      <c r="AQ99" s="42"/>
      <c r="AR99" s="42">
        <f t="shared" si="235"/>
        <v>42229.999999999993</v>
      </c>
      <c r="AS99" s="42">
        <f t="shared" ref="AS99:BA99" si="240">AR99*$AR$3</f>
        <v>43285.749999999985</v>
      </c>
      <c r="AT99" s="42">
        <f t="shared" si="240"/>
        <v>44367.893749999981</v>
      </c>
      <c r="AU99" s="42">
        <f t="shared" si="240"/>
        <v>45477.091093749979</v>
      </c>
      <c r="AV99" s="42">
        <f t="shared" si="240"/>
        <v>46614.018371093727</v>
      </c>
      <c r="AW99" s="42">
        <f t="shared" si="240"/>
        <v>47779.368830371066</v>
      </c>
      <c r="AX99" s="42">
        <f t="shared" si="240"/>
        <v>48973.85305113034</v>
      </c>
      <c r="AY99" s="42">
        <f t="shared" si="240"/>
        <v>50198.199377408593</v>
      </c>
      <c r="AZ99" s="42">
        <f t="shared" si="240"/>
        <v>51453.154361843801</v>
      </c>
      <c r="BA99" s="42">
        <f t="shared" si="240"/>
        <v>52739.483220889888</v>
      </c>
    </row>
    <row r="100" spans="1:53" ht="17.25" customHeight="1" x14ac:dyDescent="0.25">
      <c r="A100" s="46"/>
      <c r="B100" s="3">
        <f>'HUD Income'!$B$29</f>
        <v>43260</v>
      </c>
      <c r="C100" s="1">
        <v>0.6</v>
      </c>
      <c r="D100" s="3">
        <f>'HUD Income'!$M$29</f>
        <v>1236</v>
      </c>
      <c r="E100" s="3">
        <f t="shared" si="219"/>
        <v>1081.5</v>
      </c>
      <c r="F100" s="3">
        <f>Rents!$E$51</f>
        <v>777</v>
      </c>
      <c r="G100" s="3">
        <f t="shared" si="220"/>
        <v>-304.5</v>
      </c>
      <c r="H100" s="17" t="str">
        <f t="shared" si="221"/>
        <v>N/A</v>
      </c>
      <c r="J100" s="42">
        <f t="shared" si="222"/>
        <v>854.7</v>
      </c>
      <c r="K100" s="42">
        <f t="shared" ref="K100:S100" si="241">J100*1.1</f>
        <v>940.17000000000007</v>
      </c>
      <c r="L100" s="42">
        <f t="shared" si="241"/>
        <v>1034.1870000000001</v>
      </c>
      <c r="M100" s="42">
        <f t="shared" si="241"/>
        <v>1137.6057000000003</v>
      </c>
      <c r="N100" s="42">
        <f t="shared" si="241"/>
        <v>1251.3662700000004</v>
      </c>
      <c r="O100" s="42">
        <f t="shared" si="241"/>
        <v>1376.5028970000005</v>
      </c>
      <c r="P100" s="42">
        <f t="shared" si="241"/>
        <v>1514.1531867000008</v>
      </c>
      <c r="Q100" s="42">
        <f t="shared" si="241"/>
        <v>1665.568505370001</v>
      </c>
      <c r="R100" s="42">
        <f t="shared" si="241"/>
        <v>1832.1253559070012</v>
      </c>
      <c r="S100" s="42">
        <f t="shared" si="241"/>
        <v>2015.3378914977015</v>
      </c>
      <c r="T100" s="42"/>
      <c r="U100" s="42">
        <f t="shared" si="224"/>
        <v>1108.5374999999997</v>
      </c>
      <c r="V100" s="42">
        <f t="shared" si="224"/>
        <v>1136.2509374999997</v>
      </c>
      <c r="W100" s="42">
        <f t="shared" si="224"/>
        <v>1164.6572109374995</v>
      </c>
      <c r="X100" s="42">
        <f t="shared" si="224"/>
        <v>1193.7736412109371</v>
      </c>
      <c r="Y100" s="42">
        <f t="shared" si="224"/>
        <v>1223.6179822412103</v>
      </c>
      <c r="Z100" s="42">
        <f t="shared" si="224"/>
        <v>1254.2084317972406</v>
      </c>
      <c r="AA100" s="42">
        <f t="shared" si="224"/>
        <v>1285.5636425921714</v>
      </c>
      <c r="AB100" s="42">
        <f t="shared" si="224"/>
        <v>1317.7027336569756</v>
      </c>
      <c r="AC100" s="42">
        <f t="shared" si="224"/>
        <v>1350.6453019983999</v>
      </c>
      <c r="AD100" s="42">
        <f t="shared" si="224"/>
        <v>1384.4114345483597</v>
      </c>
      <c r="AE100" s="42"/>
      <c r="AF100" s="42"/>
      <c r="AG100" s="42">
        <f t="shared" si="225"/>
        <v>-253.83749999999964</v>
      </c>
      <c r="AH100" s="42">
        <f t="shared" si="226"/>
        <v>-196.08093749999966</v>
      </c>
      <c r="AI100" s="42">
        <f t="shared" si="227"/>
        <v>-130.47021093749936</v>
      </c>
      <c r="AJ100" s="42">
        <f t="shared" si="228"/>
        <v>-56.16794121093676</v>
      </c>
      <c r="AK100" s="42">
        <f t="shared" si="229"/>
        <v>27.748287758790184</v>
      </c>
      <c r="AL100" s="42">
        <f t="shared" si="230"/>
        <v>122.29446520275997</v>
      </c>
      <c r="AM100" s="42">
        <f t="shared" si="231"/>
        <v>228.5895441078294</v>
      </c>
      <c r="AN100" s="42">
        <f t="shared" si="232"/>
        <v>347.86577171302542</v>
      </c>
      <c r="AO100" s="42">
        <f t="shared" si="233"/>
        <v>481.48005390860135</v>
      </c>
      <c r="AP100" s="42">
        <f t="shared" si="234"/>
        <v>630.92645694934185</v>
      </c>
      <c r="AQ100" s="42"/>
      <c r="AR100" s="42">
        <f t="shared" si="235"/>
        <v>44341.499999999993</v>
      </c>
      <c r="AS100" s="42">
        <f t="shared" ref="AS100:BA100" si="242">AR100*$AR$3</f>
        <v>45450.037499999991</v>
      </c>
      <c r="AT100" s="42">
        <f t="shared" si="242"/>
        <v>46586.288437499985</v>
      </c>
      <c r="AU100" s="42">
        <f t="shared" si="242"/>
        <v>47750.945648437482</v>
      </c>
      <c r="AV100" s="42">
        <f t="shared" si="242"/>
        <v>48944.719289648412</v>
      </c>
      <c r="AW100" s="42">
        <f t="shared" si="242"/>
        <v>50168.337271889621</v>
      </c>
      <c r="AX100" s="42">
        <f t="shared" si="242"/>
        <v>51422.545703686854</v>
      </c>
      <c r="AY100" s="42">
        <f t="shared" si="242"/>
        <v>52708.109346279023</v>
      </c>
      <c r="AZ100" s="42">
        <f t="shared" si="242"/>
        <v>54025.812079935997</v>
      </c>
      <c r="BA100" s="42">
        <f t="shared" si="242"/>
        <v>55376.457381934393</v>
      </c>
    </row>
    <row r="101" spans="1:53" ht="17.25" customHeight="1" x14ac:dyDescent="0.25">
      <c r="A101" s="46"/>
      <c r="B101" s="3">
        <f>'HUD Income'!$B$33</f>
        <v>57700</v>
      </c>
      <c r="C101" s="1">
        <v>0.8</v>
      </c>
      <c r="D101" s="3">
        <f>'HUD Income'!$M$33</f>
        <v>1648.75</v>
      </c>
      <c r="E101" s="3">
        <f t="shared" si="219"/>
        <v>1442.5</v>
      </c>
      <c r="F101" s="3">
        <f>Rents!$E$51</f>
        <v>777</v>
      </c>
      <c r="G101" s="3">
        <f t="shared" si="220"/>
        <v>-665.5</v>
      </c>
      <c r="H101" s="17" t="str">
        <f t="shared" si="221"/>
        <v>N/A</v>
      </c>
      <c r="J101" s="42">
        <f t="shared" si="222"/>
        <v>854.7</v>
      </c>
      <c r="K101" s="42">
        <f t="shared" ref="K101:S101" si="243">J101*1.1</f>
        <v>940.17000000000007</v>
      </c>
      <c r="L101" s="42">
        <f t="shared" si="243"/>
        <v>1034.1870000000001</v>
      </c>
      <c r="M101" s="42">
        <f t="shared" si="243"/>
        <v>1137.6057000000003</v>
      </c>
      <c r="N101" s="42">
        <f t="shared" si="243"/>
        <v>1251.3662700000004</v>
      </c>
      <c r="O101" s="42">
        <f t="shared" si="243"/>
        <v>1376.5028970000005</v>
      </c>
      <c r="P101" s="42">
        <f t="shared" si="243"/>
        <v>1514.1531867000008</v>
      </c>
      <c r="Q101" s="42">
        <f t="shared" si="243"/>
        <v>1665.568505370001</v>
      </c>
      <c r="R101" s="42">
        <f t="shared" si="243"/>
        <v>1832.1253559070012</v>
      </c>
      <c r="S101" s="42">
        <f t="shared" si="243"/>
        <v>2015.3378914977015</v>
      </c>
      <c r="T101" s="42"/>
      <c r="U101" s="42">
        <f t="shared" si="224"/>
        <v>1478.5624999999998</v>
      </c>
      <c r="V101" s="42">
        <f t="shared" si="224"/>
        <v>1515.5265624999995</v>
      </c>
      <c r="W101" s="42">
        <f t="shared" si="224"/>
        <v>1553.4147265624995</v>
      </c>
      <c r="X101" s="42">
        <f t="shared" si="224"/>
        <v>1592.2500947265617</v>
      </c>
      <c r="Y101" s="42">
        <f t="shared" si="224"/>
        <v>1632.0563470947257</v>
      </c>
      <c r="Z101" s="42">
        <f t="shared" si="224"/>
        <v>1672.8577557720937</v>
      </c>
      <c r="AA101" s="42">
        <f t="shared" si="224"/>
        <v>1714.679199666396</v>
      </c>
      <c r="AB101" s="42">
        <f t="shared" si="224"/>
        <v>1757.5461796580557</v>
      </c>
      <c r="AC101" s="42">
        <f t="shared" si="224"/>
        <v>1801.4848341495072</v>
      </c>
      <c r="AD101" s="42">
        <f t="shared" si="224"/>
        <v>1846.5219550032443</v>
      </c>
      <c r="AE101" s="42"/>
      <c r="AF101" s="42"/>
      <c r="AG101" s="42">
        <f t="shared" si="225"/>
        <v>-623.86249999999973</v>
      </c>
      <c r="AH101" s="42">
        <f t="shared" si="226"/>
        <v>-575.35656249999943</v>
      </c>
      <c r="AI101" s="42">
        <f t="shared" si="227"/>
        <v>-519.22772656249936</v>
      </c>
      <c r="AJ101" s="42">
        <f t="shared" si="228"/>
        <v>-454.64439472656136</v>
      </c>
      <c r="AK101" s="42">
        <f t="shared" si="229"/>
        <v>-380.69007709472521</v>
      </c>
      <c r="AL101" s="42">
        <f t="shared" si="230"/>
        <v>-296.35485877209317</v>
      </c>
      <c r="AM101" s="42">
        <f t="shared" si="231"/>
        <v>-200.52601296639523</v>
      </c>
      <c r="AN101" s="42">
        <f t="shared" si="232"/>
        <v>-91.977674288054686</v>
      </c>
      <c r="AO101" s="42">
        <f t="shared" si="233"/>
        <v>30.640521757494071</v>
      </c>
      <c r="AP101" s="42">
        <f t="shared" si="234"/>
        <v>168.81593649445722</v>
      </c>
      <c r="AQ101" s="42"/>
      <c r="AR101" s="42">
        <f t="shared" si="235"/>
        <v>59142.499999999993</v>
      </c>
      <c r="AS101" s="42">
        <f t="shared" ref="AS101:BA101" si="244">AR101*$AR$3</f>
        <v>60621.062499999985</v>
      </c>
      <c r="AT101" s="42">
        <f t="shared" si="244"/>
        <v>62136.589062499981</v>
      </c>
      <c r="AU101" s="42">
        <f t="shared" si="244"/>
        <v>63690.003789062474</v>
      </c>
      <c r="AV101" s="42">
        <f t="shared" si="244"/>
        <v>65282.253883789032</v>
      </c>
      <c r="AW101" s="42">
        <f t="shared" si="244"/>
        <v>66914.310230883755</v>
      </c>
      <c r="AX101" s="42">
        <f t="shared" si="244"/>
        <v>68587.167986655841</v>
      </c>
      <c r="AY101" s="42">
        <f t="shared" si="244"/>
        <v>70301.847186322237</v>
      </c>
      <c r="AZ101" s="42">
        <f t="shared" si="244"/>
        <v>72059.393365980286</v>
      </c>
      <c r="BA101" s="42">
        <f t="shared" si="244"/>
        <v>73860.87820012978</v>
      </c>
    </row>
    <row r="102" spans="1:53" ht="17.25" customHeight="1" x14ac:dyDescent="0.25">
      <c r="A102" s="46"/>
      <c r="B102" s="3"/>
      <c r="C102" s="1"/>
      <c r="D102" s="3"/>
      <c r="E102" s="3"/>
      <c r="F102" s="3"/>
      <c r="G102" s="3"/>
      <c r="H102" s="17"/>
    </row>
    <row r="103" spans="1:53" ht="17.25" customHeight="1" x14ac:dyDescent="0.25">
      <c r="A103" s="46"/>
      <c r="B103" s="3"/>
      <c r="C103" s="1"/>
      <c r="D103" s="3"/>
      <c r="E103" s="3"/>
      <c r="F103" s="3"/>
      <c r="G103" s="3"/>
      <c r="H103" s="17"/>
    </row>
    <row r="104" spans="1:53" ht="17.25" customHeight="1" x14ac:dyDescent="0.25">
      <c r="B104" s="19" t="s">
        <v>66</v>
      </c>
    </row>
    <row r="105" spans="1:53" s="19" customFormat="1" ht="17.25" customHeight="1" x14ac:dyDescent="0.25">
      <c r="B105" s="20" t="s">
        <v>0</v>
      </c>
      <c r="C105" s="20" t="s">
        <v>1</v>
      </c>
      <c r="D105" s="20" t="s">
        <v>3</v>
      </c>
      <c r="E105" s="20" t="s">
        <v>39</v>
      </c>
      <c r="F105" s="20" t="s">
        <v>2</v>
      </c>
      <c r="G105" s="20" t="s">
        <v>58</v>
      </c>
      <c r="H105" s="21" t="s">
        <v>38</v>
      </c>
      <c r="J105" s="30" t="s">
        <v>114</v>
      </c>
      <c r="K105" s="30" t="s">
        <v>104</v>
      </c>
      <c r="L105" s="30" t="s">
        <v>105</v>
      </c>
      <c r="M105" s="30" t="s">
        <v>106</v>
      </c>
      <c r="N105" s="30" t="s">
        <v>107</v>
      </c>
      <c r="O105" s="30" t="s">
        <v>108</v>
      </c>
      <c r="P105" s="30" t="s">
        <v>109</v>
      </c>
      <c r="Q105" s="30" t="s">
        <v>110</v>
      </c>
      <c r="R105" s="30" t="s">
        <v>111</v>
      </c>
      <c r="S105" s="30" t="s">
        <v>112</v>
      </c>
      <c r="U105" s="30" t="s">
        <v>114</v>
      </c>
      <c r="V105" s="30" t="s">
        <v>104</v>
      </c>
      <c r="W105" s="30" t="s">
        <v>105</v>
      </c>
      <c r="X105" s="30" t="s">
        <v>106</v>
      </c>
      <c r="Y105" s="30" t="s">
        <v>107</v>
      </c>
      <c r="Z105" s="30" t="s">
        <v>108</v>
      </c>
      <c r="AA105" s="30" t="s">
        <v>109</v>
      </c>
      <c r="AB105" s="30" t="s">
        <v>110</v>
      </c>
      <c r="AC105" s="30" t="s">
        <v>111</v>
      </c>
      <c r="AD105" s="30" t="s">
        <v>112</v>
      </c>
      <c r="AG105" s="30" t="s">
        <v>114</v>
      </c>
      <c r="AH105" s="30" t="s">
        <v>104</v>
      </c>
      <c r="AI105" s="30" t="s">
        <v>105</v>
      </c>
      <c r="AJ105" s="30" t="s">
        <v>106</v>
      </c>
      <c r="AK105" s="30" t="s">
        <v>107</v>
      </c>
      <c r="AL105" s="30" t="s">
        <v>108</v>
      </c>
      <c r="AM105" s="30" t="s">
        <v>109</v>
      </c>
      <c r="AN105" s="30" t="s">
        <v>110</v>
      </c>
      <c r="AO105" s="30" t="s">
        <v>111</v>
      </c>
      <c r="AP105" s="30" t="s">
        <v>112</v>
      </c>
      <c r="AR105" s="30" t="s">
        <v>114</v>
      </c>
      <c r="AS105" s="30" t="s">
        <v>104</v>
      </c>
      <c r="AT105" s="30" t="s">
        <v>105</v>
      </c>
      <c r="AU105" s="30" t="s">
        <v>106</v>
      </c>
      <c r="AV105" s="30" t="s">
        <v>107</v>
      </c>
      <c r="AW105" s="30" t="s">
        <v>108</v>
      </c>
      <c r="AX105" s="30" t="s">
        <v>109</v>
      </c>
      <c r="AY105" s="30" t="s">
        <v>110</v>
      </c>
      <c r="AZ105" s="30" t="s">
        <v>111</v>
      </c>
      <c r="BA105" s="30" t="s">
        <v>112</v>
      </c>
    </row>
    <row r="106" spans="1:53" ht="17.25" customHeight="1" x14ac:dyDescent="0.25">
      <c r="A106" s="46" t="s">
        <v>35</v>
      </c>
      <c r="B106" s="3"/>
      <c r="C106" s="1"/>
      <c r="D106" s="3"/>
      <c r="E106" s="3"/>
      <c r="F106" s="3"/>
      <c r="G106" s="3"/>
      <c r="H106" s="17"/>
    </row>
    <row r="107" spans="1:53" ht="17.25" customHeight="1" x14ac:dyDescent="0.25">
      <c r="A107" s="46"/>
      <c r="B107" s="3">
        <f>'HUD Income'!$D$17</f>
        <v>27810</v>
      </c>
      <c r="C107" s="1">
        <v>0.3</v>
      </c>
      <c r="D107" s="3">
        <f>'HUD Income'!$N$17</f>
        <v>695.25</v>
      </c>
      <c r="E107" s="3">
        <f t="shared" ref="E107:E111" si="245">B107*0.3/12</f>
        <v>695.25</v>
      </c>
      <c r="F107" s="3">
        <f>Rents!$E$51</f>
        <v>777</v>
      </c>
      <c r="G107" s="3">
        <f t="shared" ref="G107:G111" si="246">F107-E107</f>
        <v>81.75</v>
      </c>
      <c r="H107" s="17">
        <f t="shared" ref="H107:H111" si="247">IF(G107&gt;0,G107,"N/A")</f>
        <v>81.75</v>
      </c>
      <c r="I107" s="11"/>
      <c r="J107" s="42">
        <f t="shared" ref="J107:J111" si="248">$F107*1.1</f>
        <v>854.7</v>
      </c>
      <c r="K107" s="42">
        <f t="shared" ref="K107:S107" si="249">J107*1.1</f>
        <v>940.17000000000007</v>
      </c>
      <c r="L107" s="42">
        <f t="shared" si="249"/>
        <v>1034.1870000000001</v>
      </c>
      <c r="M107" s="42">
        <f t="shared" si="249"/>
        <v>1137.6057000000003</v>
      </c>
      <c r="N107" s="42">
        <f t="shared" si="249"/>
        <v>1251.3662700000004</v>
      </c>
      <c r="O107" s="42">
        <f t="shared" si="249"/>
        <v>1376.5028970000005</v>
      </c>
      <c r="P107" s="42">
        <f t="shared" si="249"/>
        <v>1514.1531867000008</v>
      </c>
      <c r="Q107" s="42">
        <f t="shared" si="249"/>
        <v>1665.568505370001</v>
      </c>
      <c r="R107" s="42">
        <f t="shared" si="249"/>
        <v>1832.1253559070012</v>
      </c>
      <c r="S107" s="42">
        <f t="shared" si="249"/>
        <v>2015.3378914977015</v>
      </c>
      <c r="T107" s="42"/>
      <c r="U107" s="42">
        <f t="shared" ref="U107:AD111" si="250">(AR107*$U$4)/12</f>
        <v>712.63124999999991</v>
      </c>
      <c r="V107" s="42">
        <f t="shared" si="250"/>
        <v>730.44703124999978</v>
      </c>
      <c r="W107" s="42">
        <f t="shared" si="250"/>
        <v>748.7082070312498</v>
      </c>
      <c r="X107" s="42">
        <f t="shared" si="250"/>
        <v>767.42591220703105</v>
      </c>
      <c r="Y107" s="42">
        <f t="shared" si="250"/>
        <v>786.61156001220661</v>
      </c>
      <c r="Z107" s="42">
        <f t="shared" si="250"/>
        <v>806.27684901251178</v>
      </c>
      <c r="AA107" s="42">
        <f t="shared" si="250"/>
        <v>826.43377023782443</v>
      </c>
      <c r="AB107" s="42">
        <f t="shared" si="250"/>
        <v>847.09461449376988</v>
      </c>
      <c r="AC107" s="42">
        <f t="shared" si="250"/>
        <v>868.27197985611417</v>
      </c>
      <c r="AD107" s="42">
        <f t="shared" si="250"/>
        <v>889.97877935251688</v>
      </c>
      <c r="AE107" s="42"/>
      <c r="AF107" s="42"/>
      <c r="AG107" s="42">
        <f t="shared" ref="AG107:AG111" si="251">J107-U107</f>
        <v>142.06875000000014</v>
      </c>
      <c r="AH107" s="42">
        <f t="shared" ref="AH107:AH111" si="252">K107-V107</f>
        <v>209.72296875000029</v>
      </c>
      <c r="AI107" s="42">
        <f t="shared" ref="AI107:AI111" si="253">L107-W107</f>
        <v>285.47879296875033</v>
      </c>
      <c r="AJ107" s="42">
        <f t="shared" ref="AJ107:AJ111" si="254">M107-X107</f>
        <v>370.17978779296925</v>
      </c>
      <c r="AK107" s="42">
        <f t="shared" ref="AK107:AK111" si="255">N107-Y107</f>
        <v>464.75470998779383</v>
      </c>
      <c r="AL107" s="42">
        <f t="shared" ref="AL107:AL111" si="256">O107-Z107</f>
        <v>570.22604798748876</v>
      </c>
      <c r="AM107" s="42">
        <f t="shared" ref="AM107:AM111" si="257">P107-AA107</f>
        <v>687.71941646217635</v>
      </c>
      <c r="AN107" s="42">
        <f t="shared" ref="AN107:AN111" si="258">Q107-AB107</f>
        <v>818.47389087623117</v>
      </c>
      <c r="AO107" s="42">
        <f t="shared" ref="AO107:AO111" si="259">R107-AC107</f>
        <v>963.85337605088705</v>
      </c>
      <c r="AP107" s="42">
        <f t="shared" ref="AP107:AP111" si="260">S107-AD107</f>
        <v>1125.3591121451846</v>
      </c>
      <c r="AQ107" s="42"/>
      <c r="AR107" s="42">
        <f t="shared" ref="AR107:AR111" si="261">B107*$AR$3</f>
        <v>28505.249999999996</v>
      </c>
      <c r="AS107" s="42">
        <f t="shared" ref="AS107:BA107" si="262">AR107*$AR$3</f>
        <v>29217.881249999995</v>
      </c>
      <c r="AT107" s="42">
        <f t="shared" si="262"/>
        <v>29948.328281249993</v>
      </c>
      <c r="AU107" s="42">
        <f t="shared" si="262"/>
        <v>30697.036488281239</v>
      </c>
      <c r="AV107" s="42">
        <f t="shared" si="262"/>
        <v>31464.462400488268</v>
      </c>
      <c r="AW107" s="42">
        <f t="shared" si="262"/>
        <v>32251.073960500471</v>
      </c>
      <c r="AX107" s="42">
        <f t="shared" si="262"/>
        <v>33057.35080951298</v>
      </c>
      <c r="AY107" s="42">
        <f t="shared" si="262"/>
        <v>33883.784579750798</v>
      </c>
      <c r="AZ107" s="42">
        <f t="shared" si="262"/>
        <v>34730.879194244568</v>
      </c>
      <c r="BA107" s="42">
        <f t="shared" si="262"/>
        <v>35599.151174100676</v>
      </c>
    </row>
    <row r="108" spans="1:53" ht="17.25" customHeight="1" x14ac:dyDescent="0.25">
      <c r="A108" s="46"/>
      <c r="B108" s="3">
        <f>'HUD Income'!$D$21</f>
        <v>37080</v>
      </c>
      <c r="C108" s="1">
        <v>0.4</v>
      </c>
      <c r="D108" s="3">
        <f>'HUD Income'!$N$21</f>
        <v>927</v>
      </c>
      <c r="E108" s="3">
        <f t="shared" si="245"/>
        <v>927</v>
      </c>
      <c r="F108" s="3">
        <f>Rents!$E$51</f>
        <v>777</v>
      </c>
      <c r="G108" s="3">
        <f t="shared" si="246"/>
        <v>-150</v>
      </c>
      <c r="H108" s="17" t="str">
        <f t="shared" si="247"/>
        <v>N/A</v>
      </c>
      <c r="I108" s="11"/>
      <c r="J108" s="42">
        <f t="shared" si="248"/>
        <v>854.7</v>
      </c>
      <c r="K108" s="42">
        <f t="shared" ref="K108:S108" si="263">J108*1.1</f>
        <v>940.17000000000007</v>
      </c>
      <c r="L108" s="42">
        <f t="shared" si="263"/>
        <v>1034.1870000000001</v>
      </c>
      <c r="M108" s="42">
        <f t="shared" si="263"/>
        <v>1137.6057000000003</v>
      </c>
      <c r="N108" s="42">
        <f t="shared" si="263"/>
        <v>1251.3662700000004</v>
      </c>
      <c r="O108" s="42">
        <f t="shared" si="263"/>
        <v>1376.5028970000005</v>
      </c>
      <c r="P108" s="42">
        <f t="shared" si="263"/>
        <v>1514.1531867000008</v>
      </c>
      <c r="Q108" s="42">
        <f t="shared" si="263"/>
        <v>1665.568505370001</v>
      </c>
      <c r="R108" s="42">
        <f t="shared" si="263"/>
        <v>1832.1253559070012</v>
      </c>
      <c r="S108" s="42">
        <f t="shared" si="263"/>
        <v>2015.3378914977015</v>
      </c>
      <c r="T108" s="42"/>
      <c r="U108" s="42">
        <f t="shared" si="250"/>
        <v>950.17500000000007</v>
      </c>
      <c r="V108" s="42">
        <f t="shared" si="250"/>
        <v>973.92937499999982</v>
      </c>
      <c r="W108" s="42">
        <f t="shared" si="250"/>
        <v>998.27760937499988</v>
      </c>
      <c r="X108" s="42">
        <f t="shared" si="250"/>
        <v>1023.2345496093749</v>
      </c>
      <c r="Y108" s="42">
        <f t="shared" si="250"/>
        <v>1048.8154133496091</v>
      </c>
      <c r="Z108" s="42">
        <f t="shared" si="250"/>
        <v>1075.0357986833492</v>
      </c>
      <c r="AA108" s="42">
        <f t="shared" si="250"/>
        <v>1101.9116936504329</v>
      </c>
      <c r="AB108" s="42">
        <f t="shared" si="250"/>
        <v>1129.4594859916936</v>
      </c>
      <c r="AC108" s="42">
        <f t="shared" si="250"/>
        <v>1157.6959731414859</v>
      </c>
      <c r="AD108" s="42">
        <f t="shared" si="250"/>
        <v>1186.6383724700229</v>
      </c>
      <c r="AE108" s="42"/>
      <c r="AF108" s="42"/>
      <c r="AG108" s="42">
        <f t="shared" si="251"/>
        <v>-95.475000000000023</v>
      </c>
      <c r="AH108" s="42">
        <f t="shared" si="252"/>
        <v>-33.75937499999975</v>
      </c>
      <c r="AI108" s="42">
        <f t="shared" si="253"/>
        <v>35.909390625000242</v>
      </c>
      <c r="AJ108" s="42">
        <f t="shared" si="254"/>
        <v>114.37115039062542</v>
      </c>
      <c r="AK108" s="42">
        <f t="shared" si="255"/>
        <v>202.55085665039132</v>
      </c>
      <c r="AL108" s="42">
        <f t="shared" si="256"/>
        <v>301.46709831665135</v>
      </c>
      <c r="AM108" s="42">
        <f t="shared" si="257"/>
        <v>412.24149304956791</v>
      </c>
      <c r="AN108" s="42">
        <f t="shared" si="258"/>
        <v>536.10901937830749</v>
      </c>
      <c r="AO108" s="42">
        <f t="shared" si="259"/>
        <v>674.42938276551536</v>
      </c>
      <c r="AP108" s="42">
        <f t="shared" si="260"/>
        <v>828.69951902767866</v>
      </c>
      <c r="AQ108" s="42"/>
      <c r="AR108" s="42">
        <f t="shared" si="261"/>
        <v>38007</v>
      </c>
      <c r="AS108" s="42">
        <f t="shared" ref="AS108:BA108" si="264">AR108*$AR$3</f>
        <v>38957.174999999996</v>
      </c>
      <c r="AT108" s="42">
        <f t="shared" si="264"/>
        <v>39931.104374999995</v>
      </c>
      <c r="AU108" s="42">
        <f t="shared" si="264"/>
        <v>40929.381984374995</v>
      </c>
      <c r="AV108" s="42">
        <f t="shared" si="264"/>
        <v>41952.616533984365</v>
      </c>
      <c r="AW108" s="42">
        <f t="shared" si="264"/>
        <v>43001.431947333971</v>
      </c>
      <c r="AX108" s="42">
        <f t="shared" si="264"/>
        <v>44076.467746017319</v>
      </c>
      <c r="AY108" s="42">
        <f t="shared" si="264"/>
        <v>45178.379439667748</v>
      </c>
      <c r="AZ108" s="42">
        <f t="shared" si="264"/>
        <v>46307.838925659438</v>
      </c>
      <c r="BA108" s="42">
        <f t="shared" si="264"/>
        <v>47465.534898800921</v>
      </c>
    </row>
    <row r="109" spans="1:53" ht="17.25" customHeight="1" x14ac:dyDescent="0.25">
      <c r="A109" s="46"/>
      <c r="B109" s="3">
        <f>'HUD Income'!$D$25</f>
        <v>46350</v>
      </c>
      <c r="C109" s="1">
        <v>0.5</v>
      </c>
      <c r="D109" s="3">
        <f>'HUD Income'!$N$25</f>
        <v>1158.75</v>
      </c>
      <c r="E109" s="3">
        <f t="shared" si="245"/>
        <v>1158.75</v>
      </c>
      <c r="F109" s="3">
        <f>Rents!$E$51</f>
        <v>777</v>
      </c>
      <c r="G109" s="3">
        <f t="shared" si="246"/>
        <v>-381.75</v>
      </c>
      <c r="H109" s="17" t="str">
        <f t="shared" si="247"/>
        <v>N/A</v>
      </c>
      <c r="I109" s="11"/>
      <c r="J109" s="42">
        <f t="shared" si="248"/>
        <v>854.7</v>
      </c>
      <c r="K109" s="42">
        <f t="shared" ref="K109:S109" si="265">J109*1.1</f>
        <v>940.17000000000007</v>
      </c>
      <c r="L109" s="42">
        <f t="shared" si="265"/>
        <v>1034.1870000000001</v>
      </c>
      <c r="M109" s="42">
        <f t="shared" si="265"/>
        <v>1137.6057000000003</v>
      </c>
      <c r="N109" s="42">
        <f t="shared" si="265"/>
        <v>1251.3662700000004</v>
      </c>
      <c r="O109" s="42">
        <f t="shared" si="265"/>
        <v>1376.5028970000005</v>
      </c>
      <c r="P109" s="42">
        <f t="shared" si="265"/>
        <v>1514.1531867000008</v>
      </c>
      <c r="Q109" s="42">
        <f t="shared" si="265"/>
        <v>1665.568505370001</v>
      </c>
      <c r="R109" s="42">
        <f t="shared" si="265"/>
        <v>1832.1253559070012</v>
      </c>
      <c r="S109" s="42">
        <f t="shared" si="265"/>
        <v>2015.3378914977015</v>
      </c>
      <c r="T109" s="42"/>
      <c r="U109" s="42">
        <f t="shared" si="250"/>
        <v>1187.7187499999998</v>
      </c>
      <c r="V109" s="42">
        <f t="shared" si="250"/>
        <v>1217.4117187499996</v>
      </c>
      <c r="W109" s="42">
        <f t="shared" si="250"/>
        <v>1247.8470117187494</v>
      </c>
      <c r="X109" s="42">
        <f t="shared" si="250"/>
        <v>1279.0431870117181</v>
      </c>
      <c r="Y109" s="42">
        <f t="shared" si="250"/>
        <v>1311.0192666870109</v>
      </c>
      <c r="Z109" s="42">
        <f t="shared" si="250"/>
        <v>1343.7947483541861</v>
      </c>
      <c r="AA109" s="42">
        <f t="shared" si="250"/>
        <v>1377.3896170630405</v>
      </c>
      <c r="AB109" s="42">
        <f t="shared" si="250"/>
        <v>1411.8243574896167</v>
      </c>
      <c r="AC109" s="42">
        <f t="shared" si="250"/>
        <v>1447.1199664268568</v>
      </c>
      <c r="AD109" s="42">
        <f t="shared" si="250"/>
        <v>1483.2979655875279</v>
      </c>
      <c r="AE109" s="42"/>
      <c r="AF109" s="42"/>
      <c r="AG109" s="42">
        <f t="shared" si="251"/>
        <v>-333.01874999999973</v>
      </c>
      <c r="AH109" s="42">
        <f t="shared" si="252"/>
        <v>-277.24171874999956</v>
      </c>
      <c r="AI109" s="42">
        <f t="shared" si="253"/>
        <v>-213.66001171874927</v>
      </c>
      <c r="AJ109" s="42">
        <f t="shared" si="254"/>
        <v>-141.43748701171785</v>
      </c>
      <c r="AK109" s="42">
        <f t="shared" si="255"/>
        <v>-59.6529966870105</v>
      </c>
      <c r="AL109" s="42">
        <f t="shared" si="256"/>
        <v>32.70814864581439</v>
      </c>
      <c r="AM109" s="42">
        <f t="shared" si="257"/>
        <v>136.76356963696026</v>
      </c>
      <c r="AN109" s="42">
        <f t="shared" si="258"/>
        <v>253.74414788038439</v>
      </c>
      <c r="AO109" s="42">
        <f t="shared" si="259"/>
        <v>385.00538948014446</v>
      </c>
      <c r="AP109" s="42">
        <f t="shared" si="260"/>
        <v>532.03992591017368</v>
      </c>
      <c r="AQ109" s="42"/>
      <c r="AR109" s="42">
        <f t="shared" si="261"/>
        <v>47508.749999999993</v>
      </c>
      <c r="AS109" s="42">
        <f t="shared" ref="AS109:BA109" si="266">AR109*$AR$3</f>
        <v>48696.468749999985</v>
      </c>
      <c r="AT109" s="42">
        <f t="shared" si="266"/>
        <v>49913.88046874998</v>
      </c>
      <c r="AU109" s="42">
        <f t="shared" si="266"/>
        <v>51161.727480468726</v>
      </c>
      <c r="AV109" s="42">
        <f t="shared" si="266"/>
        <v>52440.770667480443</v>
      </c>
      <c r="AW109" s="42">
        <f t="shared" si="266"/>
        <v>53751.789934167449</v>
      </c>
      <c r="AX109" s="42">
        <f t="shared" si="266"/>
        <v>55095.584682521629</v>
      </c>
      <c r="AY109" s="42">
        <f t="shared" si="266"/>
        <v>56472.974299584661</v>
      </c>
      <c r="AZ109" s="42">
        <f t="shared" si="266"/>
        <v>57884.798657074272</v>
      </c>
      <c r="BA109" s="42">
        <f t="shared" si="266"/>
        <v>59331.918623501122</v>
      </c>
    </row>
    <row r="110" spans="1:53" ht="17.25" customHeight="1" x14ac:dyDescent="0.25">
      <c r="A110" s="46"/>
      <c r="B110" s="3">
        <f>'HUD Income'!$D$29</f>
        <v>55620</v>
      </c>
      <c r="C110" s="1">
        <v>0.6</v>
      </c>
      <c r="D110" s="3">
        <f>'HUD Income'!$N$29</f>
        <v>1390.5</v>
      </c>
      <c r="E110" s="3">
        <f t="shared" si="245"/>
        <v>1390.5</v>
      </c>
      <c r="F110" s="3">
        <f>Rents!$E$51</f>
        <v>777</v>
      </c>
      <c r="G110" s="3">
        <f t="shared" si="246"/>
        <v>-613.5</v>
      </c>
      <c r="H110" s="17" t="str">
        <f t="shared" si="247"/>
        <v>N/A</v>
      </c>
      <c r="I110" s="11"/>
      <c r="J110" s="42">
        <f t="shared" si="248"/>
        <v>854.7</v>
      </c>
      <c r="K110" s="42">
        <f t="shared" ref="K110:S110" si="267">J110*1.1</f>
        <v>940.17000000000007</v>
      </c>
      <c r="L110" s="42">
        <f t="shared" si="267"/>
        <v>1034.1870000000001</v>
      </c>
      <c r="M110" s="42">
        <f t="shared" si="267"/>
        <v>1137.6057000000003</v>
      </c>
      <c r="N110" s="42">
        <f t="shared" si="267"/>
        <v>1251.3662700000004</v>
      </c>
      <c r="O110" s="42">
        <f t="shared" si="267"/>
        <v>1376.5028970000005</v>
      </c>
      <c r="P110" s="42">
        <f t="shared" si="267"/>
        <v>1514.1531867000008</v>
      </c>
      <c r="Q110" s="42">
        <f t="shared" si="267"/>
        <v>1665.568505370001</v>
      </c>
      <c r="R110" s="42">
        <f t="shared" si="267"/>
        <v>1832.1253559070012</v>
      </c>
      <c r="S110" s="42">
        <f t="shared" si="267"/>
        <v>2015.3378914977015</v>
      </c>
      <c r="T110" s="42"/>
      <c r="U110" s="42">
        <f t="shared" si="250"/>
        <v>1425.2624999999998</v>
      </c>
      <c r="V110" s="42">
        <f t="shared" si="250"/>
        <v>1460.8940624999996</v>
      </c>
      <c r="W110" s="42">
        <f t="shared" si="250"/>
        <v>1497.4164140624996</v>
      </c>
      <c r="X110" s="42">
        <f t="shared" si="250"/>
        <v>1534.8518244140621</v>
      </c>
      <c r="Y110" s="42">
        <f t="shared" si="250"/>
        <v>1573.2231200244132</v>
      </c>
      <c r="Z110" s="42">
        <f t="shared" si="250"/>
        <v>1612.5536980250236</v>
      </c>
      <c r="AA110" s="42">
        <f t="shared" si="250"/>
        <v>1652.8675404756489</v>
      </c>
      <c r="AB110" s="42">
        <f t="shared" si="250"/>
        <v>1694.1892289875398</v>
      </c>
      <c r="AC110" s="42">
        <f t="shared" si="250"/>
        <v>1736.5439597122283</v>
      </c>
      <c r="AD110" s="42">
        <f t="shared" si="250"/>
        <v>1779.9575587050338</v>
      </c>
      <c r="AE110" s="42"/>
      <c r="AF110" s="42"/>
      <c r="AG110" s="42">
        <f t="shared" si="251"/>
        <v>-570.56249999999977</v>
      </c>
      <c r="AH110" s="42">
        <f t="shared" si="252"/>
        <v>-520.72406249999949</v>
      </c>
      <c r="AI110" s="42">
        <f t="shared" si="253"/>
        <v>-463.22941406249947</v>
      </c>
      <c r="AJ110" s="42">
        <f t="shared" si="254"/>
        <v>-397.2461244140618</v>
      </c>
      <c r="AK110" s="42">
        <f t="shared" si="255"/>
        <v>-321.85685002441278</v>
      </c>
      <c r="AL110" s="42">
        <f t="shared" si="256"/>
        <v>-236.05080102502302</v>
      </c>
      <c r="AM110" s="42">
        <f t="shared" si="257"/>
        <v>-138.71435377564808</v>
      </c>
      <c r="AN110" s="42">
        <f t="shared" si="258"/>
        <v>-28.620723617538715</v>
      </c>
      <c r="AO110" s="42">
        <f t="shared" si="259"/>
        <v>95.581396194772879</v>
      </c>
      <c r="AP110" s="42">
        <f t="shared" si="260"/>
        <v>235.38033279266779</v>
      </c>
      <c r="AQ110" s="42"/>
      <c r="AR110" s="42">
        <f t="shared" si="261"/>
        <v>57010.499999999993</v>
      </c>
      <c r="AS110" s="42">
        <f t="shared" ref="AS110:BA110" si="268">AR110*$AR$3</f>
        <v>58435.76249999999</v>
      </c>
      <c r="AT110" s="42">
        <f t="shared" si="268"/>
        <v>59896.656562499986</v>
      </c>
      <c r="AU110" s="42">
        <f t="shared" si="268"/>
        <v>61394.072976562478</v>
      </c>
      <c r="AV110" s="42">
        <f t="shared" si="268"/>
        <v>62928.924800976536</v>
      </c>
      <c r="AW110" s="42">
        <f t="shared" si="268"/>
        <v>64502.147921000942</v>
      </c>
      <c r="AX110" s="42">
        <f t="shared" si="268"/>
        <v>66114.70161902596</v>
      </c>
      <c r="AY110" s="42">
        <f t="shared" si="268"/>
        <v>67767.569159501596</v>
      </c>
      <c r="AZ110" s="42">
        <f t="shared" si="268"/>
        <v>69461.758388489136</v>
      </c>
      <c r="BA110" s="42">
        <f t="shared" si="268"/>
        <v>71198.302348201352</v>
      </c>
    </row>
    <row r="111" spans="1:53" ht="17.25" customHeight="1" x14ac:dyDescent="0.25">
      <c r="A111" s="46"/>
      <c r="B111" s="3">
        <f>'HUD Income'!$D$33</f>
        <v>74200</v>
      </c>
      <c r="C111" s="1">
        <v>0.8</v>
      </c>
      <c r="D111" s="3">
        <f>'HUD Income'!$N$33</f>
        <v>1855</v>
      </c>
      <c r="E111" s="3">
        <f t="shared" si="245"/>
        <v>1855</v>
      </c>
      <c r="F111" s="3">
        <f>Rents!$E$51</f>
        <v>777</v>
      </c>
      <c r="G111" s="3">
        <f t="shared" si="246"/>
        <v>-1078</v>
      </c>
      <c r="H111" s="17" t="str">
        <f t="shared" si="247"/>
        <v>N/A</v>
      </c>
      <c r="I111" s="11"/>
      <c r="J111" s="42">
        <f t="shared" si="248"/>
        <v>854.7</v>
      </c>
      <c r="K111" s="42">
        <f t="shared" ref="K111:S111" si="269">J111*1.1</f>
        <v>940.17000000000007</v>
      </c>
      <c r="L111" s="42">
        <f t="shared" si="269"/>
        <v>1034.1870000000001</v>
      </c>
      <c r="M111" s="42">
        <f t="shared" si="269"/>
        <v>1137.6057000000003</v>
      </c>
      <c r="N111" s="42">
        <f t="shared" si="269"/>
        <v>1251.3662700000004</v>
      </c>
      <c r="O111" s="42">
        <f t="shared" si="269"/>
        <v>1376.5028970000005</v>
      </c>
      <c r="P111" s="42">
        <f t="shared" si="269"/>
        <v>1514.1531867000008</v>
      </c>
      <c r="Q111" s="42">
        <f t="shared" si="269"/>
        <v>1665.568505370001</v>
      </c>
      <c r="R111" s="42">
        <f t="shared" si="269"/>
        <v>1832.1253559070012</v>
      </c>
      <c r="S111" s="42">
        <f t="shared" si="269"/>
        <v>2015.3378914977015</v>
      </c>
      <c r="T111" s="42"/>
      <c r="U111" s="42">
        <f t="shared" si="250"/>
        <v>1901.375</v>
      </c>
      <c r="V111" s="42">
        <f t="shared" si="250"/>
        <v>1948.909375</v>
      </c>
      <c r="W111" s="42">
        <f t="shared" si="250"/>
        <v>1997.6321093749996</v>
      </c>
      <c r="X111" s="42">
        <f t="shared" si="250"/>
        <v>2047.5729121093743</v>
      </c>
      <c r="Y111" s="42">
        <f t="shared" si="250"/>
        <v>2098.7622349121084</v>
      </c>
      <c r="Z111" s="42">
        <f t="shared" si="250"/>
        <v>2151.2312907849105</v>
      </c>
      <c r="AA111" s="42">
        <f t="shared" si="250"/>
        <v>2205.0120730545332</v>
      </c>
      <c r="AB111" s="42">
        <f t="shared" si="250"/>
        <v>2260.1373748808965</v>
      </c>
      <c r="AC111" s="42">
        <f t="shared" si="250"/>
        <v>2316.6408092529186</v>
      </c>
      <c r="AD111" s="42">
        <f t="shared" si="250"/>
        <v>2374.5568294842415</v>
      </c>
      <c r="AE111" s="42"/>
      <c r="AF111" s="42"/>
      <c r="AG111" s="42">
        <f t="shared" si="251"/>
        <v>-1046.675</v>
      </c>
      <c r="AH111" s="42">
        <f t="shared" si="252"/>
        <v>-1008.7393749999999</v>
      </c>
      <c r="AI111" s="42">
        <f t="shared" si="253"/>
        <v>-963.44510937499945</v>
      </c>
      <c r="AJ111" s="42">
        <f t="shared" si="254"/>
        <v>-909.96721210937403</v>
      </c>
      <c r="AK111" s="42">
        <f t="shared" si="255"/>
        <v>-847.39596491210796</v>
      </c>
      <c r="AL111" s="42">
        <f t="shared" si="256"/>
        <v>-774.72839378490994</v>
      </c>
      <c r="AM111" s="42">
        <f t="shared" si="257"/>
        <v>-690.85888635453239</v>
      </c>
      <c r="AN111" s="42">
        <f t="shared" si="258"/>
        <v>-594.56886951089541</v>
      </c>
      <c r="AO111" s="42">
        <f t="shared" si="259"/>
        <v>-484.51545334591742</v>
      </c>
      <c r="AP111" s="42">
        <f t="shared" si="260"/>
        <v>-359.21893798653991</v>
      </c>
      <c r="AQ111" s="42"/>
      <c r="AR111" s="42">
        <f t="shared" si="261"/>
        <v>76055</v>
      </c>
      <c r="AS111" s="42">
        <f t="shared" ref="AS111:BA111" si="270">AR111*$AR$3</f>
        <v>77956.375</v>
      </c>
      <c r="AT111" s="42">
        <f t="shared" si="270"/>
        <v>79905.284374999988</v>
      </c>
      <c r="AU111" s="42">
        <f t="shared" si="270"/>
        <v>81902.916484374975</v>
      </c>
      <c r="AV111" s="42">
        <f t="shared" si="270"/>
        <v>83950.489396484336</v>
      </c>
      <c r="AW111" s="42">
        <f t="shared" si="270"/>
        <v>86049.25163139643</v>
      </c>
      <c r="AX111" s="42">
        <f t="shared" si="270"/>
        <v>88200.482922181327</v>
      </c>
      <c r="AY111" s="42">
        <f t="shared" si="270"/>
        <v>90405.494995235858</v>
      </c>
      <c r="AZ111" s="42">
        <f t="shared" si="270"/>
        <v>92665.632370116742</v>
      </c>
      <c r="BA111" s="42">
        <f t="shared" si="270"/>
        <v>94982.273179369658</v>
      </c>
    </row>
    <row r="112" spans="1:53" ht="17.25" customHeight="1" x14ac:dyDescent="0.25">
      <c r="A112" s="46"/>
      <c r="B112" s="3"/>
      <c r="C112" s="1"/>
      <c r="D112" s="3"/>
      <c r="E112" s="3"/>
      <c r="F112" s="3"/>
      <c r="G112" s="3"/>
      <c r="H112" s="17"/>
      <c r="I112" s="11"/>
    </row>
    <row r="113" spans="1:53" ht="17.25" customHeight="1" x14ac:dyDescent="0.25">
      <c r="A113" s="46"/>
      <c r="B113" s="3"/>
      <c r="C113" s="1"/>
      <c r="D113" s="3"/>
      <c r="E113" s="3"/>
      <c r="F113" s="3"/>
      <c r="G113" s="3"/>
      <c r="H113" s="17"/>
    </row>
    <row r="114" spans="1:53" ht="17.25" customHeight="1" x14ac:dyDescent="0.25">
      <c r="B114" s="19" t="s">
        <v>66</v>
      </c>
    </row>
    <row r="115" spans="1:53" s="19" customFormat="1" ht="17.25" customHeight="1" x14ac:dyDescent="0.25">
      <c r="B115" s="20" t="s">
        <v>0</v>
      </c>
      <c r="C115" s="20" t="s">
        <v>1</v>
      </c>
      <c r="D115" s="20" t="s">
        <v>3</v>
      </c>
      <c r="E115" s="20" t="s">
        <v>39</v>
      </c>
      <c r="F115" s="20" t="s">
        <v>2</v>
      </c>
      <c r="G115" s="20" t="s">
        <v>58</v>
      </c>
      <c r="H115" s="21" t="s">
        <v>38</v>
      </c>
      <c r="J115" s="30" t="s">
        <v>114</v>
      </c>
      <c r="K115" s="30" t="s">
        <v>104</v>
      </c>
      <c r="L115" s="30" t="s">
        <v>105</v>
      </c>
      <c r="M115" s="30" t="s">
        <v>106</v>
      </c>
      <c r="N115" s="30" t="s">
        <v>107</v>
      </c>
      <c r="O115" s="30" t="s">
        <v>108</v>
      </c>
      <c r="P115" s="30" t="s">
        <v>109</v>
      </c>
      <c r="Q115" s="30" t="s">
        <v>110</v>
      </c>
      <c r="R115" s="30" t="s">
        <v>111</v>
      </c>
      <c r="S115" s="30" t="s">
        <v>112</v>
      </c>
      <c r="U115" s="30" t="s">
        <v>114</v>
      </c>
      <c r="V115" s="30" t="s">
        <v>104</v>
      </c>
      <c r="W115" s="30" t="s">
        <v>105</v>
      </c>
      <c r="X115" s="30" t="s">
        <v>106</v>
      </c>
      <c r="Y115" s="30" t="s">
        <v>107</v>
      </c>
      <c r="Z115" s="30" t="s">
        <v>108</v>
      </c>
      <c r="AA115" s="30" t="s">
        <v>109</v>
      </c>
      <c r="AB115" s="30" t="s">
        <v>110</v>
      </c>
      <c r="AC115" s="30" t="s">
        <v>111</v>
      </c>
      <c r="AD115" s="30" t="s">
        <v>112</v>
      </c>
      <c r="AG115" s="30" t="s">
        <v>114</v>
      </c>
      <c r="AH115" s="30" t="s">
        <v>104</v>
      </c>
      <c r="AI115" s="30" t="s">
        <v>105</v>
      </c>
      <c r="AJ115" s="30" t="s">
        <v>106</v>
      </c>
      <c r="AK115" s="30" t="s">
        <v>107</v>
      </c>
      <c r="AL115" s="30" t="s">
        <v>108</v>
      </c>
      <c r="AM115" s="30" t="s">
        <v>109</v>
      </c>
      <c r="AN115" s="30" t="s">
        <v>110</v>
      </c>
      <c r="AO115" s="30" t="s">
        <v>111</v>
      </c>
      <c r="AP115" s="30" t="s">
        <v>112</v>
      </c>
      <c r="AR115" s="30" t="s">
        <v>114</v>
      </c>
      <c r="AS115" s="30" t="s">
        <v>104</v>
      </c>
      <c r="AT115" s="30" t="s">
        <v>105</v>
      </c>
      <c r="AU115" s="30" t="s">
        <v>106</v>
      </c>
      <c r="AV115" s="30" t="s">
        <v>107</v>
      </c>
      <c r="AW115" s="30" t="s">
        <v>108</v>
      </c>
      <c r="AX115" s="30" t="s">
        <v>109</v>
      </c>
      <c r="AY115" s="30" t="s">
        <v>110</v>
      </c>
      <c r="AZ115" s="30" t="s">
        <v>111</v>
      </c>
      <c r="BA115" s="30" t="s">
        <v>112</v>
      </c>
    </row>
    <row r="116" spans="1:53" ht="17.25" customHeight="1" x14ac:dyDescent="0.25">
      <c r="A116" s="46" t="s">
        <v>36</v>
      </c>
      <c r="B116" s="3"/>
      <c r="C116" s="1"/>
      <c r="D116" s="3"/>
      <c r="E116" s="3"/>
      <c r="F116" s="3"/>
      <c r="G116" s="3"/>
      <c r="H116" s="17"/>
    </row>
    <row r="117" spans="1:53" ht="17.25" customHeight="1" x14ac:dyDescent="0.25">
      <c r="A117" s="46"/>
      <c r="B117" s="3">
        <f>'HUD Income'!$E$17</f>
        <v>30900</v>
      </c>
      <c r="C117" s="1">
        <v>0.3</v>
      </c>
      <c r="D117" s="3">
        <f>'HUD Income'!$O$17</f>
        <v>772.5</v>
      </c>
      <c r="E117" s="3">
        <f t="shared" ref="E117:E121" si="271">B117*0.3/12</f>
        <v>772.5</v>
      </c>
      <c r="F117" s="3">
        <f>Rents!$E$51</f>
        <v>777</v>
      </c>
      <c r="G117" s="3">
        <f t="shared" ref="G117:G121" si="272">F117-E117</f>
        <v>4.5</v>
      </c>
      <c r="H117" s="17">
        <f t="shared" ref="H117:H121" si="273">IF(G117&gt;0,G117,"N/A")</f>
        <v>4.5</v>
      </c>
      <c r="J117" s="42">
        <f t="shared" ref="J117:J121" si="274">$F117*1.1</f>
        <v>854.7</v>
      </c>
      <c r="K117" s="42">
        <f t="shared" ref="K117:S117" si="275">J117*1.1</f>
        <v>940.17000000000007</v>
      </c>
      <c r="L117" s="42">
        <f t="shared" si="275"/>
        <v>1034.1870000000001</v>
      </c>
      <c r="M117" s="42">
        <f t="shared" si="275"/>
        <v>1137.6057000000003</v>
      </c>
      <c r="N117" s="42">
        <f t="shared" si="275"/>
        <v>1251.3662700000004</v>
      </c>
      <c r="O117" s="42">
        <f t="shared" si="275"/>
        <v>1376.5028970000005</v>
      </c>
      <c r="P117" s="42">
        <f t="shared" si="275"/>
        <v>1514.1531867000008</v>
      </c>
      <c r="Q117" s="42">
        <f t="shared" si="275"/>
        <v>1665.568505370001</v>
      </c>
      <c r="R117" s="42">
        <f t="shared" si="275"/>
        <v>1832.1253559070012</v>
      </c>
      <c r="S117" s="42">
        <f t="shared" si="275"/>
        <v>2015.3378914977015</v>
      </c>
      <c r="T117" s="42"/>
      <c r="U117" s="42">
        <f t="shared" ref="U117:AD121" si="276">(AR117*$U$4)/12</f>
        <v>791.81249999999989</v>
      </c>
      <c r="V117" s="42">
        <f t="shared" si="276"/>
        <v>811.6078124999998</v>
      </c>
      <c r="W117" s="42">
        <f t="shared" si="276"/>
        <v>831.89800781249971</v>
      </c>
      <c r="X117" s="42">
        <f t="shared" si="276"/>
        <v>852.69545800781214</v>
      </c>
      <c r="Y117" s="42">
        <f t="shared" si="276"/>
        <v>874.01284445800729</v>
      </c>
      <c r="Z117" s="42">
        <f t="shared" si="276"/>
        <v>895.86316556945746</v>
      </c>
      <c r="AA117" s="42">
        <f t="shared" si="276"/>
        <v>918.2597447086938</v>
      </c>
      <c r="AB117" s="42">
        <f t="shared" si="276"/>
        <v>941.21623832641114</v>
      </c>
      <c r="AC117" s="42">
        <f t="shared" si="276"/>
        <v>964.74664428457118</v>
      </c>
      <c r="AD117" s="42">
        <f t="shared" si="276"/>
        <v>988.8653103916854</v>
      </c>
      <c r="AE117" s="42"/>
      <c r="AF117" s="42"/>
      <c r="AG117" s="42">
        <f t="shared" ref="AG117:AG121" si="277">J117-U117</f>
        <v>62.887500000000159</v>
      </c>
      <c r="AH117" s="42">
        <f t="shared" ref="AH117:AH121" si="278">K117-V117</f>
        <v>128.56218750000028</v>
      </c>
      <c r="AI117" s="42">
        <f t="shared" ref="AI117:AI121" si="279">L117-W117</f>
        <v>202.28899218750041</v>
      </c>
      <c r="AJ117" s="42">
        <f t="shared" ref="AJ117:AJ121" si="280">M117-X117</f>
        <v>284.91024199218816</v>
      </c>
      <c r="AK117" s="42">
        <f t="shared" ref="AK117:AK121" si="281">N117-Y117</f>
        <v>377.35342554199315</v>
      </c>
      <c r="AL117" s="42">
        <f t="shared" ref="AL117:AL121" si="282">O117-Z117</f>
        <v>480.63973143054307</v>
      </c>
      <c r="AM117" s="42">
        <f t="shared" ref="AM117:AM121" si="283">P117-AA117</f>
        <v>595.89344199130699</v>
      </c>
      <c r="AN117" s="42">
        <f t="shared" ref="AN117:AN121" si="284">Q117-AB117</f>
        <v>724.3522670435899</v>
      </c>
      <c r="AO117" s="42">
        <f t="shared" ref="AO117:AO121" si="285">R117-AC117</f>
        <v>867.37871162243005</v>
      </c>
      <c r="AP117" s="42">
        <f t="shared" ref="AP117:AP121" si="286">S117-AD117</f>
        <v>1026.4725811060162</v>
      </c>
      <c r="AQ117" s="42"/>
      <c r="AR117" s="42">
        <f t="shared" ref="AR117:AR121" si="287">B117*$AR$3</f>
        <v>31672.499999999996</v>
      </c>
      <c r="AS117" s="42">
        <f t="shared" ref="AS117:BA117" si="288">AR117*$AR$3</f>
        <v>32464.312499999993</v>
      </c>
      <c r="AT117" s="42">
        <f t="shared" si="288"/>
        <v>33275.920312499991</v>
      </c>
      <c r="AU117" s="42">
        <f t="shared" si="288"/>
        <v>34107.818320312486</v>
      </c>
      <c r="AV117" s="42">
        <f t="shared" si="288"/>
        <v>34960.513778320295</v>
      </c>
      <c r="AW117" s="42">
        <f t="shared" si="288"/>
        <v>35834.526622778299</v>
      </c>
      <c r="AX117" s="42">
        <f t="shared" si="288"/>
        <v>36730.389788347755</v>
      </c>
      <c r="AY117" s="42">
        <f t="shared" si="288"/>
        <v>37648.649533056443</v>
      </c>
      <c r="AZ117" s="42">
        <f t="shared" si="288"/>
        <v>38589.865771382851</v>
      </c>
      <c r="BA117" s="42">
        <f t="shared" si="288"/>
        <v>39554.61241566742</v>
      </c>
    </row>
    <row r="118" spans="1:53" ht="17.25" customHeight="1" x14ac:dyDescent="0.25">
      <c r="A118" s="46"/>
      <c r="B118" s="3">
        <f>'HUD Income'!$E$21</f>
        <v>41200</v>
      </c>
      <c r="C118" s="1">
        <v>0.4</v>
      </c>
      <c r="D118" s="3">
        <f>'HUD Income'!$O$21</f>
        <v>1030</v>
      </c>
      <c r="E118" s="3">
        <f t="shared" si="271"/>
        <v>1030</v>
      </c>
      <c r="F118" s="3">
        <f>Rents!$E$51</f>
        <v>777</v>
      </c>
      <c r="G118" s="3">
        <f t="shared" si="272"/>
        <v>-253</v>
      </c>
      <c r="H118" s="17" t="str">
        <f t="shared" si="273"/>
        <v>N/A</v>
      </c>
      <c r="J118" s="42">
        <f t="shared" si="274"/>
        <v>854.7</v>
      </c>
      <c r="K118" s="42">
        <f t="shared" ref="K118:S118" si="289">J118*1.1</f>
        <v>940.17000000000007</v>
      </c>
      <c r="L118" s="42">
        <f t="shared" si="289"/>
        <v>1034.1870000000001</v>
      </c>
      <c r="M118" s="42">
        <f t="shared" si="289"/>
        <v>1137.6057000000003</v>
      </c>
      <c r="N118" s="42">
        <f t="shared" si="289"/>
        <v>1251.3662700000004</v>
      </c>
      <c r="O118" s="42">
        <f t="shared" si="289"/>
        <v>1376.5028970000005</v>
      </c>
      <c r="P118" s="42">
        <f t="shared" si="289"/>
        <v>1514.1531867000008</v>
      </c>
      <c r="Q118" s="42">
        <f t="shared" si="289"/>
        <v>1665.568505370001</v>
      </c>
      <c r="R118" s="42">
        <f t="shared" si="289"/>
        <v>1832.1253559070012</v>
      </c>
      <c r="S118" s="42">
        <f t="shared" si="289"/>
        <v>2015.3378914977015</v>
      </c>
      <c r="T118" s="42"/>
      <c r="U118" s="42">
        <f t="shared" si="276"/>
        <v>1055.7499999999998</v>
      </c>
      <c r="V118" s="42">
        <f t="shared" si="276"/>
        <v>1082.1437499999995</v>
      </c>
      <c r="W118" s="42">
        <f t="shared" si="276"/>
        <v>1109.1973437499994</v>
      </c>
      <c r="X118" s="42">
        <f t="shared" si="276"/>
        <v>1136.9272773437494</v>
      </c>
      <c r="Y118" s="42">
        <f t="shared" si="276"/>
        <v>1165.3504592773431</v>
      </c>
      <c r="Z118" s="42">
        <f t="shared" si="276"/>
        <v>1194.4842207592767</v>
      </c>
      <c r="AA118" s="42">
        <f t="shared" si="276"/>
        <v>1224.3463262782584</v>
      </c>
      <c r="AB118" s="42">
        <f t="shared" si="276"/>
        <v>1254.9549844352148</v>
      </c>
      <c r="AC118" s="42">
        <f t="shared" si="276"/>
        <v>1286.328859046095</v>
      </c>
      <c r="AD118" s="42">
        <f t="shared" si="276"/>
        <v>1318.4870805222472</v>
      </c>
      <c r="AE118" s="42"/>
      <c r="AF118" s="42"/>
      <c r="AG118" s="42">
        <f t="shared" si="277"/>
        <v>-201.04999999999973</v>
      </c>
      <c r="AH118" s="42">
        <f t="shared" si="278"/>
        <v>-141.97374999999943</v>
      </c>
      <c r="AI118" s="42">
        <f t="shared" si="279"/>
        <v>-75.010343749999265</v>
      </c>
      <c r="AJ118" s="42">
        <f t="shared" si="280"/>
        <v>0.67842265625085929</v>
      </c>
      <c r="AK118" s="42">
        <f t="shared" si="281"/>
        <v>86.015810722657307</v>
      </c>
      <c r="AL118" s="42">
        <f t="shared" si="282"/>
        <v>182.01867624072383</v>
      </c>
      <c r="AM118" s="42">
        <f t="shared" si="283"/>
        <v>289.80686042174239</v>
      </c>
      <c r="AN118" s="42">
        <f t="shared" si="284"/>
        <v>410.61352093478627</v>
      </c>
      <c r="AO118" s="42">
        <f t="shared" si="285"/>
        <v>545.79649686090625</v>
      </c>
      <c r="AP118" s="42">
        <f t="shared" si="286"/>
        <v>696.85081097545435</v>
      </c>
      <c r="AQ118" s="42"/>
      <c r="AR118" s="42">
        <f t="shared" si="287"/>
        <v>42229.999999999993</v>
      </c>
      <c r="AS118" s="42">
        <f t="shared" ref="AS118:BA118" si="290">AR118*$AR$3</f>
        <v>43285.749999999985</v>
      </c>
      <c r="AT118" s="42">
        <f t="shared" si="290"/>
        <v>44367.893749999981</v>
      </c>
      <c r="AU118" s="42">
        <f t="shared" si="290"/>
        <v>45477.091093749979</v>
      </c>
      <c r="AV118" s="42">
        <f t="shared" si="290"/>
        <v>46614.018371093727</v>
      </c>
      <c r="AW118" s="42">
        <f t="shared" si="290"/>
        <v>47779.368830371066</v>
      </c>
      <c r="AX118" s="42">
        <f t="shared" si="290"/>
        <v>48973.85305113034</v>
      </c>
      <c r="AY118" s="42">
        <f t="shared" si="290"/>
        <v>50198.199377408593</v>
      </c>
      <c r="AZ118" s="42">
        <f t="shared" si="290"/>
        <v>51453.154361843801</v>
      </c>
      <c r="BA118" s="42">
        <f t="shared" si="290"/>
        <v>52739.483220889888</v>
      </c>
    </row>
    <row r="119" spans="1:53" ht="17.25" customHeight="1" x14ac:dyDescent="0.25">
      <c r="A119" s="46"/>
      <c r="B119" s="3">
        <f>'HUD Income'!$E$25</f>
        <v>51500</v>
      </c>
      <c r="C119" s="1">
        <v>0.5</v>
      </c>
      <c r="D119" s="3">
        <f>'HUD Income'!$O$25</f>
        <v>1287.5</v>
      </c>
      <c r="E119" s="3">
        <f t="shared" si="271"/>
        <v>1287.5</v>
      </c>
      <c r="F119" s="3">
        <f>Rents!$E$51</f>
        <v>777</v>
      </c>
      <c r="G119" s="3">
        <f t="shared" si="272"/>
        <v>-510.5</v>
      </c>
      <c r="H119" s="17" t="str">
        <f t="shared" si="273"/>
        <v>N/A</v>
      </c>
      <c r="J119" s="42">
        <f t="shared" si="274"/>
        <v>854.7</v>
      </c>
      <c r="K119" s="42">
        <f t="shared" ref="K119:S119" si="291">J119*1.1</f>
        <v>940.17000000000007</v>
      </c>
      <c r="L119" s="42">
        <f t="shared" si="291"/>
        <v>1034.1870000000001</v>
      </c>
      <c r="M119" s="42">
        <f t="shared" si="291"/>
        <v>1137.6057000000003</v>
      </c>
      <c r="N119" s="42">
        <f t="shared" si="291"/>
        <v>1251.3662700000004</v>
      </c>
      <c r="O119" s="42">
        <f t="shared" si="291"/>
        <v>1376.5028970000005</v>
      </c>
      <c r="P119" s="42">
        <f t="shared" si="291"/>
        <v>1514.1531867000008</v>
      </c>
      <c r="Q119" s="42">
        <f t="shared" si="291"/>
        <v>1665.568505370001</v>
      </c>
      <c r="R119" s="42">
        <f t="shared" si="291"/>
        <v>1832.1253559070012</v>
      </c>
      <c r="S119" s="42">
        <f t="shared" si="291"/>
        <v>2015.3378914977015</v>
      </c>
      <c r="T119" s="42"/>
      <c r="U119" s="42">
        <f t="shared" si="276"/>
        <v>1319.6874999999998</v>
      </c>
      <c r="V119" s="42">
        <f t="shared" si="276"/>
        <v>1352.6796874999995</v>
      </c>
      <c r="W119" s="42">
        <f t="shared" si="276"/>
        <v>1386.4966796874994</v>
      </c>
      <c r="X119" s="42">
        <f t="shared" si="276"/>
        <v>1421.1590966796866</v>
      </c>
      <c r="Y119" s="42">
        <f t="shared" si="276"/>
        <v>1456.6880740966787</v>
      </c>
      <c r="Z119" s="42">
        <f t="shared" si="276"/>
        <v>1493.1052759490956</v>
      </c>
      <c r="AA119" s="42">
        <f t="shared" si="276"/>
        <v>1530.4329078478229</v>
      </c>
      <c r="AB119" s="42">
        <f t="shared" si="276"/>
        <v>1568.6937305440185</v>
      </c>
      <c r="AC119" s="42">
        <f t="shared" si="276"/>
        <v>1607.9110738076188</v>
      </c>
      <c r="AD119" s="42">
        <f t="shared" si="276"/>
        <v>1648.1088506528092</v>
      </c>
      <c r="AE119" s="42"/>
      <c r="AF119" s="42"/>
      <c r="AG119" s="42">
        <f t="shared" si="277"/>
        <v>-464.98749999999973</v>
      </c>
      <c r="AH119" s="42">
        <f t="shared" si="278"/>
        <v>-412.50968749999947</v>
      </c>
      <c r="AI119" s="42">
        <f t="shared" si="279"/>
        <v>-352.30967968749928</v>
      </c>
      <c r="AJ119" s="42">
        <f t="shared" si="280"/>
        <v>-283.55339667968633</v>
      </c>
      <c r="AK119" s="42">
        <f t="shared" si="281"/>
        <v>-205.32180409667831</v>
      </c>
      <c r="AL119" s="42">
        <f t="shared" si="282"/>
        <v>-116.60237894909505</v>
      </c>
      <c r="AM119" s="42">
        <f t="shared" si="283"/>
        <v>-16.279721147822102</v>
      </c>
      <c r="AN119" s="42">
        <f t="shared" si="284"/>
        <v>96.874774825982513</v>
      </c>
      <c r="AO119" s="42">
        <f t="shared" si="285"/>
        <v>224.21428209938244</v>
      </c>
      <c r="AP119" s="42">
        <f t="shared" si="286"/>
        <v>367.22904084489232</v>
      </c>
      <c r="AQ119" s="42"/>
      <c r="AR119" s="42">
        <f t="shared" si="287"/>
        <v>52787.499999999993</v>
      </c>
      <c r="AS119" s="42">
        <f t="shared" ref="AS119:BA119" si="292">AR119*$AR$3</f>
        <v>54107.187499999985</v>
      </c>
      <c r="AT119" s="42">
        <f t="shared" si="292"/>
        <v>55459.867187499978</v>
      </c>
      <c r="AU119" s="42">
        <f t="shared" si="292"/>
        <v>56846.363867187472</v>
      </c>
      <c r="AV119" s="42">
        <f t="shared" si="292"/>
        <v>58267.522963867152</v>
      </c>
      <c r="AW119" s="42">
        <f t="shared" si="292"/>
        <v>59724.211037963825</v>
      </c>
      <c r="AX119" s="42">
        <f t="shared" si="292"/>
        <v>61217.316313912917</v>
      </c>
      <c r="AY119" s="42">
        <f t="shared" si="292"/>
        <v>62747.749221760736</v>
      </c>
      <c r="AZ119" s="42">
        <f t="shared" si="292"/>
        <v>64316.442952304751</v>
      </c>
      <c r="BA119" s="42">
        <f t="shared" si="292"/>
        <v>65924.354026112371</v>
      </c>
    </row>
    <row r="120" spans="1:53" ht="17.25" customHeight="1" x14ac:dyDescent="0.25">
      <c r="A120" s="46"/>
      <c r="B120" s="3">
        <f>'HUD Income'!$E$29</f>
        <v>61800</v>
      </c>
      <c r="C120" s="1">
        <v>0.6</v>
      </c>
      <c r="D120" s="3">
        <f>'HUD Income'!$O$29</f>
        <v>1545</v>
      </c>
      <c r="E120" s="3">
        <f t="shared" si="271"/>
        <v>1545</v>
      </c>
      <c r="F120" s="3">
        <f>Rents!$E$51</f>
        <v>777</v>
      </c>
      <c r="G120" s="3">
        <f t="shared" si="272"/>
        <v>-768</v>
      </c>
      <c r="H120" s="17" t="str">
        <f t="shared" si="273"/>
        <v>N/A</v>
      </c>
      <c r="J120" s="42">
        <f t="shared" si="274"/>
        <v>854.7</v>
      </c>
      <c r="K120" s="42">
        <f t="shared" ref="K120:S120" si="293">J120*1.1</f>
        <v>940.17000000000007</v>
      </c>
      <c r="L120" s="42">
        <f t="shared" si="293"/>
        <v>1034.1870000000001</v>
      </c>
      <c r="M120" s="42">
        <f t="shared" si="293"/>
        <v>1137.6057000000003</v>
      </c>
      <c r="N120" s="42">
        <f t="shared" si="293"/>
        <v>1251.3662700000004</v>
      </c>
      <c r="O120" s="42">
        <f t="shared" si="293"/>
        <v>1376.5028970000005</v>
      </c>
      <c r="P120" s="42">
        <f t="shared" si="293"/>
        <v>1514.1531867000008</v>
      </c>
      <c r="Q120" s="42">
        <f t="shared" si="293"/>
        <v>1665.568505370001</v>
      </c>
      <c r="R120" s="42">
        <f t="shared" si="293"/>
        <v>1832.1253559070012</v>
      </c>
      <c r="S120" s="42">
        <f t="shared" si="293"/>
        <v>2015.3378914977015</v>
      </c>
      <c r="T120" s="42"/>
      <c r="U120" s="42">
        <f t="shared" si="276"/>
        <v>1583.6249999999998</v>
      </c>
      <c r="V120" s="42">
        <f t="shared" si="276"/>
        <v>1623.2156249999996</v>
      </c>
      <c r="W120" s="42">
        <f t="shared" si="276"/>
        <v>1663.7960156249994</v>
      </c>
      <c r="X120" s="42">
        <f t="shared" si="276"/>
        <v>1705.3909160156243</v>
      </c>
      <c r="Y120" s="42">
        <f t="shared" si="276"/>
        <v>1748.0256889160146</v>
      </c>
      <c r="Z120" s="42">
        <f t="shared" si="276"/>
        <v>1791.7263311389149</v>
      </c>
      <c r="AA120" s="42">
        <f t="shared" si="276"/>
        <v>1836.5194894173876</v>
      </c>
      <c r="AB120" s="42">
        <f t="shared" si="276"/>
        <v>1882.4324766528223</v>
      </c>
      <c r="AC120" s="42">
        <f t="shared" si="276"/>
        <v>1929.4932885691424</v>
      </c>
      <c r="AD120" s="42">
        <f t="shared" si="276"/>
        <v>1977.7306207833708</v>
      </c>
      <c r="AE120" s="42"/>
      <c r="AF120" s="42"/>
      <c r="AG120" s="42">
        <f t="shared" si="277"/>
        <v>-728.92499999999973</v>
      </c>
      <c r="AH120" s="42">
        <f t="shared" si="278"/>
        <v>-683.04562499999952</v>
      </c>
      <c r="AI120" s="42">
        <f t="shared" si="279"/>
        <v>-629.6090156249993</v>
      </c>
      <c r="AJ120" s="42">
        <f t="shared" si="280"/>
        <v>-567.78521601562397</v>
      </c>
      <c r="AK120" s="42">
        <f t="shared" si="281"/>
        <v>-496.65941891601415</v>
      </c>
      <c r="AL120" s="42">
        <f t="shared" si="282"/>
        <v>-415.2234341389144</v>
      </c>
      <c r="AM120" s="42">
        <f t="shared" si="283"/>
        <v>-322.36630271738682</v>
      </c>
      <c r="AN120" s="42">
        <f t="shared" si="284"/>
        <v>-216.86397128282124</v>
      </c>
      <c r="AO120" s="42">
        <f t="shared" si="285"/>
        <v>-97.367932662141129</v>
      </c>
      <c r="AP120" s="42">
        <f t="shared" si="286"/>
        <v>37.607270714330753</v>
      </c>
      <c r="AQ120" s="42"/>
      <c r="AR120" s="42">
        <f t="shared" si="287"/>
        <v>63344.999999999993</v>
      </c>
      <c r="AS120" s="42">
        <f t="shared" ref="AS120:BA120" si="294">AR120*$AR$3</f>
        <v>64928.624999999985</v>
      </c>
      <c r="AT120" s="42">
        <f t="shared" si="294"/>
        <v>66551.840624999983</v>
      </c>
      <c r="AU120" s="42">
        <f t="shared" si="294"/>
        <v>68215.636640624973</v>
      </c>
      <c r="AV120" s="42">
        <f t="shared" si="294"/>
        <v>69921.027556640591</v>
      </c>
      <c r="AW120" s="42">
        <f t="shared" si="294"/>
        <v>71669.053245556599</v>
      </c>
      <c r="AX120" s="42">
        <f t="shared" si="294"/>
        <v>73460.77957669551</v>
      </c>
      <c r="AY120" s="42">
        <f t="shared" si="294"/>
        <v>75297.299066112886</v>
      </c>
      <c r="AZ120" s="42">
        <f t="shared" si="294"/>
        <v>77179.731542765701</v>
      </c>
      <c r="BA120" s="42">
        <f t="shared" si="294"/>
        <v>79109.224831334839</v>
      </c>
    </row>
    <row r="121" spans="1:53" ht="17.25" customHeight="1" x14ac:dyDescent="0.25">
      <c r="A121" s="46"/>
      <c r="B121" s="3">
        <f>'HUD Income'!$E$33</f>
        <v>82400</v>
      </c>
      <c r="C121" s="1">
        <v>0.8</v>
      </c>
      <c r="D121" s="3">
        <f>'HUD Income'!$O$33</f>
        <v>2060</v>
      </c>
      <c r="E121" s="3">
        <f t="shared" si="271"/>
        <v>2060</v>
      </c>
      <c r="F121" s="3">
        <f>Rents!$E$51</f>
        <v>777</v>
      </c>
      <c r="G121" s="3">
        <f t="shared" si="272"/>
        <v>-1283</v>
      </c>
      <c r="H121" s="17" t="str">
        <f t="shared" si="273"/>
        <v>N/A</v>
      </c>
      <c r="J121" s="42">
        <f t="shared" si="274"/>
        <v>854.7</v>
      </c>
      <c r="K121" s="42">
        <f t="shared" ref="K121:S121" si="295">J121*1.1</f>
        <v>940.17000000000007</v>
      </c>
      <c r="L121" s="42">
        <f t="shared" si="295"/>
        <v>1034.1870000000001</v>
      </c>
      <c r="M121" s="42">
        <f t="shared" si="295"/>
        <v>1137.6057000000003</v>
      </c>
      <c r="N121" s="42">
        <f t="shared" si="295"/>
        <v>1251.3662700000004</v>
      </c>
      <c r="O121" s="42">
        <f t="shared" si="295"/>
        <v>1376.5028970000005</v>
      </c>
      <c r="P121" s="42">
        <f t="shared" si="295"/>
        <v>1514.1531867000008</v>
      </c>
      <c r="Q121" s="42">
        <f t="shared" si="295"/>
        <v>1665.568505370001</v>
      </c>
      <c r="R121" s="42">
        <f t="shared" si="295"/>
        <v>1832.1253559070012</v>
      </c>
      <c r="S121" s="42">
        <f t="shared" si="295"/>
        <v>2015.3378914977015</v>
      </c>
      <c r="T121" s="42"/>
      <c r="U121" s="42">
        <f t="shared" si="276"/>
        <v>2111.4999999999995</v>
      </c>
      <c r="V121" s="42">
        <f t="shared" si="276"/>
        <v>2164.287499999999</v>
      </c>
      <c r="W121" s="42">
        <f t="shared" si="276"/>
        <v>2218.3946874999988</v>
      </c>
      <c r="X121" s="42">
        <f t="shared" si="276"/>
        <v>2273.8545546874989</v>
      </c>
      <c r="Y121" s="42">
        <f t="shared" si="276"/>
        <v>2330.7009185546863</v>
      </c>
      <c r="Z121" s="42">
        <f t="shared" si="276"/>
        <v>2388.9684415185534</v>
      </c>
      <c r="AA121" s="42">
        <f t="shared" si="276"/>
        <v>2448.6926525565168</v>
      </c>
      <c r="AB121" s="42">
        <f t="shared" si="276"/>
        <v>2509.9099688704296</v>
      </c>
      <c r="AC121" s="42">
        <f t="shared" si="276"/>
        <v>2572.65771809219</v>
      </c>
      <c r="AD121" s="42">
        <f t="shared" si="276"/>
        <v>2636.9741610444944</v>
      </c>
      <c r="AE121" s="42"/>
      <c r="AF121" s="42"/>
      <c r="AG121" s="42">
        <f t="shared" si="277"/>
        <v>-1256.7999999999995</v>
      </c>
      <c r="AH121" s="42">
        <f t="shared" si="278"/>
        <v>-1224.1174999999989</v>
      </c>
      <c r="AI121" s="42">
        <f t="shared" si="279"/>
        <v>-1184.2076874999987</v>
      </c>
      <c r="AJ121" s="42">
        <f t="shared" si="280"/>
        <v>-1136.2488546874986</v>
      </c>
      <c r="AK121" s="42">
        <f t="shared" si="281"/>
        <v>-1079.3346485546858</v>
      </c>
      <c r="AL121" s="42">
        <f t="shared" si="282"/>
        <v>-1012.4655445185529</v>
      </c>
      <c r="AM121" s="42">
        <f t="shared" si="283"/>
        <v>-934.53946585651602</v>
      </c>
      <c r="AN121" s="42">
        <f t="shared" si="284"/>
        <v>-844.34146350042852</v>
      </c>
      <c r="AO121" s="42">
        <f t="shared" si="285"/>
        <v>-740.53236218518873</v>
      </c>
      <c r="AP121" s="42">
        <f t="shared" si="286"/>
        <v>-621.63626954679285</v>
      </c>
      <c r="AQ121" s="42"/>
      <c r="AR121" s="42">
        <f t="shared" si="287"/>
        <v>84459.999999999985</v>
      </c>
      <c r="AS121" s="42">
        <f t="shared" ref="AS121:BA121" si="296">AR121*$AR$3</f>
        <v>86571.499999999971</v>
      </c>
      <c r="AT121" s="42">
        <f t="shared" si="296"/>
        <v>88735.787499999962</v>
      </c>
      <c r="AU121" s="42">
        <f t="shared" si="296"/>
        <v>90954.182187499959</v>
      </c>
      <c r="AV121" s="42">
        <f t="shared" si="296"/>
        <v>93228.036742187454</v>
      </c>
      <c r="AW121" s="42">
        <f t="shared" si="296"/>
        <v>95558.737660742132</v>
      </c>
      <c r="AX121" s="42">
        <f t="shared" si="296"/>
        <v>97947.706102260679</v>
      </c>
      <c r="AY121" s="42">
        <f t="shared" si="296"/>
        <v>100396.39875481719</v>
      </c>
      <c r="AZ121" s="42">
        <f t="shared" si="296"/>
        <v>102906.3087236876</v>
      </c>
      <c r="BA121" s="42">
        <f t="shared" si="296"/>
        <v>105478.96644177978</v>
      </c>
    </row>
    <row r="122" spans="1:53" ht="17.25" customHeight="1" x14ac:dyDescent="0.25">
      <c r="A122" s="46"/>
      <c r="B122" s="3"/>
      <c r="C122" s="1"/>
      <c r="D122" s="3"/>
      <c r="E122" s="3"/>
      <c r="F122" s="3"/>
      <c r="G122" s="3"/>
      <c r="H122" s="17"/>
    </row>
    <row r="123" spans="1:53" ht="17.25" customHeight="1" x14ac:dyDescent="0.25">
      <c r="A123" s="46"/>
      <c r="B123" s="3"/>
      <c r="C123" s="1"/>
      <c r="D123" s="3"/>
      <c r="E123" s="3"/>
      <c r="F123" s="3"/>
      <c r="G123" s="3"/>
      <c r="H123" s="17"/>
    </row>
  </sheetData>
  <mergeCells count="16">
    <mergeCell ref="K2:S2"/>
    <mergeCell ref="U2:AC2"/>
    <mergeCell ref="AG2:AO2"/>
    <mergeCell ref="AU2:BD2"/>
    <mergeCell ref="A116:A123"/>
    <mergeCell ref="A6:A13"/>
    <mergeCell ref="A16:A23"/>
    <mergeCell ref="A26:A33"/>
    <mergeCell ref="A36:A43"/>
    <mergeCell ref="A46:A53"/>
    <mergeCell ref="A56:A63"/>
    <mergeCell ref="A66:A73"/>
    <mergeCell ref="A76:A83"/>
    <mergeCell ref="A86:A93"/>
    <mergeCell ref="A96:A103"/>
    <mergeCell ref="A106:A1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43"/>
  <sheetViews>
    <sheetView workbookViewId="0">
      <selection activeCell="B38" sqref="B38:B43"/>
    </sheetView>
  </sheetViews>
  <sheetFormatPr defaultRowHeight="15" x14ac:dyDescent="0.25"/>
  <cols>
    <col min="2" max="2" width="12.42578125" customWidth="1"/>
    <col min="4" max="4" width="17.42578125" customWidth="1"/>
    <col min="5" max="5" width="19.5703125" customWidth="1"/>
    <col min="6" max="6" width="16.42578125" customWidth="1"/>
    <col min="7" max="7" width="16.7109375" customWidth="1"/>
    <col min="8" max="8" width="15" customWidth="1"/>
  </cols>
  <sheetData>
    <row r="2" spans="1:56" ht="17.25" customHeight="1" x14ac:dyDescent="0.25">
      <c r="A2" s="18" t="s">
        <v>67</v>
      </c>
      <c r="K2" s="44" t="s">
        <v>103</v>
      </c>
      <c r="L2" s="44"/>
      <c r="M2" s="44"/>
      <c r="N2" s="44"/>
      <c r="O2" s="44"/>
      <c r="P2" s="44"/>
      <c r="Q2" s="44"/>
      <c r="R2" s="44"/>
      <c r="S2" s="44"/>
      <c r="U2" s="44" t="s">
        <v>115</v>
      </c>
      <c r="V2" s="44"/>
      <c r="W2" s="44"/>
      <c r="X2" s="44"/>
      <c r="Y2" s="44"/>
      <c r="Z2" s="44"/>
      <c r="AA2" s="44"/>
      <c r="AB2" s="44"/>
      <c r="AC2" s="44"/>
      <c r="AG2" s="44" t="s">
        <v>117</v>
      </c>
      <c r="AH2" s="44"/>
      <c r="AI2" s="44"/>
      <c r="AJ2" s="44"/>
      <c r="AK2" s="44"/>
      <c r="AL2" s="44"/>
      <c r="AM2" s="44"/>
      <c r="AN2" s="44"/>
      <c r="AO2" s="44"/>
      <c r="AU2" s="45" t="s">
        <v>113</v>
      </c>
      <c r="AV2" s="45"/>
      <c r="AW2" s="45"/>
      <c r="AX2" s="45"/>
      <c r="AY2" s="45"/>
      <c r="AZ2" s="45"/>
      <c r="BA2" s="45"/>
      <c r="BB2" s="45"/>
      <c r="BC2" s="45"/>
      <c r="BD2" s="45"/>
    </row>
    <row r="3" spans="1:56" ht="17.25" customHeight="1" x14ac:dyDescent="0.25">
      <c r="AR3">
        <v>1.0249999999999999</v>
      </c>
    </row>
    <row r="4" spans="1:56" ht="17.25" customHeight="1" x14ac:dyDescent="0.25">
      <c r="B4" s="19" t="s">
        <v>68</v>
      </c>
      <c r="J4" s="39">
        <v>0.1</v>
      </c>
      <c r="K4" s="39">
        <v>0.1</v>
      </c>
      <c r="L4" s="39">
        <v>0.1</v>
      </c>
      <c r="M4" s="39">
        <v>0.1</v>
      </c>
      <c r="N4" s="39">
        <v>0.1</v>
      </c>
      <c r="O4" s="39">
        <v>0.1</v>
      </c>
      <c r="P4" s="39">
        <v>0.1</v>
      </c>
      <c r="Q4" s="39">
        <v>0.1</v>
      </c>
      <c r="R4" s="39">
        <v>0.1</v>
      </c>
      <c r="S4" s="39">
        <v>0.1</v>
      </c>
      <c r="U4" s="41">
        <v>0.3</v>
      </c>
      <c r="AR4" s="40">
        <v>2.5000000000000001E-2</v>
      </c>
      <c r="AS4" s="40">
        <v>2.5000000000000001E-2</v>
      </c>
      <c r="AT4" s="40">
        <v>2.5000000000000001E-2</v>
      </c>
      <c r="AU4" s="40">
        <v>2.5000000000000001E-2</v>
      </c>
      <c r="AV4" s="40">
        <v>2.5000000000000001E-2</v>
      </c>
      <c r="AW4" s="40">
        <v>2.5000000000000001E-2</v>
      </c>
      <c r="AX4" s="40">
        <v>2.5000000000000001E-2</v>
      </c>
      <c r="AY4" s="40">
        <v>2.5000000000000001E-2</v>
      </c>
      <c r="AZ4" s="40">
        <v>2.5000000000000001E-2</v>
      </c>
      <c r="BA4" s="40">
        <v>2.5000000000000001E-2</v>
      </c>
    </row>
    <row r="5" spans="1:56" s="19" customFormat="1" ht="17.25" customHeight="1" x14ac:dyDescent="0.25">
      <c r="B5" s="20" t="s">
        <v>0</v>
      </c>
      <c r="C5" s="20" t="s">
        <v>1</v>
      </c>
      <c r="D5" s="20" t="s">
        <v>3</v>
      </c>
      <c r="E5" s="20" t="s">
        <v>39</v>
      </c>
      <c r="F5" s="20" t="s">
        <v>2</v>
      </c>
      <c r="G5" s="20" t="s">
        <v>58</v>
      </c>
      <c r="H5" s="21" t="s">
        <v>38</v>
      </c>
      <c r="J5" s="30" t="s">
        <v>114</v>
      </c>
      <c r="K5" s="30" t="s">
        <v>104</v>
      </c>
      <c r="L5" s="30" t="s">
        <v>105</v>
      </c>
      <c r="M5" s="30" t="s">
        <v>106</v>
      </c>
      <c r="N5" s="30" t="s">
        <v>107</v>
      </c>
      <c r="O5" s="30" t="s">
        <v>108</v>
      </c>
      <c r="P5" s="30" t="s">
        <v>109</v>
      </c>
      <c r="Q5" s="30" t="s">
        <v>110</v>
      </c>
      <c r="R5" s="30" t="s">
        <v>111</v>
      </c>
      <c r="S5" s="30" t="s">
        <v>112</v>
      </c>
      <c r="U5" s="30" t="s">
        <v>114</v>
      </c>
      <c r="V5" s="30" t="s">
        <v>104</v>
      </c>
      <c r="W5" s="30" t="s">
        <v>105</v>
      </c>
      <c r="X5" s="30" t="s">
        <v>106</v>
      </c>
      <c r="Y5" s="30" t="s">
        <v>107</v>
      </c>
      <c r="Z5" s="30" t="s">
        <v>108</v>
      </c>
      <c r="AA5" s="30" t="s">
        <v>109</v>
      </c>
      <c r="AB5" s="30" t="s">
        <v>110</v>
      </c>
      <c r="AC5" s="30" t="s">
        <v>111</v>
      </c>
      <c r="AD5" s="30" t="s">
        <v>112</v>
      </c>
      <c r="AG5" s="30" t="s">
        <v>114</v>
      </c>
      <c r="AH5" s="30" t="s">
        <v>104</v>
      </c>
      <c r="AI5" s="30" t="s">
        <v>105</v>
      </c>
      <c r="AJ5" s="30" t="s">
        <v>106</v>
      </c>
      <c r="AK5" s="30" t="s">
        <v>107</v>
      </c>
      <c r="AL5" s="30" t="s">
        <v>108</v>
      </c>
      <c r="AM5" s="30" t="s">
        <v>109</v>
      </c>
      <c r="AN5" s="30" t="s">
        <v>110</v>
      </c>
      <c r="AO5" s="30" t="s">
        <v>111</v>
      </c>
      <c r="AP5" s="30" t="s">
        <v>112</v>
      </c>
      <c r="AR5" s="30" t="s">
        <v>114</v>
      </c>
      <c r="AS5" s="30" t="s">
        <v>104</v>
      </c>
      <c r="AT5" s="30" t="s">
        <v>105</v>
      </c>
      <c r="AU5" s="30" t="s">
        <v>106</v>
      </c>
      <c r="AV5" s="30" t="s">
        <v>107</v>
      </c>
      <c r="AW5" s="30" t="s">
        <v>108</v>
      </c>
      <c r="AX5" s="30" t="s">
        <v>109</v>
      </c>
      <c r="AY5" s="30" t="s">
        <v>110</v>
      </c>
      <c r="AZ5" s="30" t="s">
        <v>111</v>
      </c>
      <c r="BA5" s="30" t="s">
        <v>112</v>
      </c>
    </row>
    <row r="6" spans="1:56" ht="17.25" customHeight="1" x14ac:dyDescent="0.25">
      <c r="A6" s="46" t="s">
        <v>33</v>
      </c>
      <c r="B6" s="3"/>
      <c r="C6" s="1"/>
      <c r="D6" s="3"/>
      <c r="E6" s="3"/>
      <c r="F6" s="3"/>
      <c r="G6" s="3"/>
      <c r="H6" s="17"/>
    </row>
    <row r="7" spans="1:56" ht="17.25" customHeight="1" x14ac:dyDescent="0.25">
      <c r="A7" s="46"/>
      <c r="B7" s="3"/>
      <c r="C7" s="1"/>
      <c r="D7" s="3"/>
      <c r="E7" s="3"/>
      <c r="F7" s="3"/>
      <c r="G7" s="3"/>
      <c r="H7" s="17"/>
      <c r="I7" s="11"/>
    </row>
    <row r="8" spans="1:56" ht="17.25" customHeight="1" x14ac:dyDescent="0.25">
      <c r="A8" s="46"/>
      <c r="B8" s="3">
        <f>'HUD Income'!$B$21</f>
        <v>28840</v>
      </c>
      <c r="C8" s="1">
        <v>0.4</v>
      </c>
      <c r="D8" s="3">
        <f>'HUD Income'!$L$21</f>
        <v>721</v>
      </c>
      <c r="E8" s="3">
        <f t="shared" ref="E8:E13" si="0">B8*0.3/12</f>
        <v>721</v>
      </c>
      <c r="F8" s="3">
        <f>Rents!$E$56</f>
        <v>635</v>
      </c>
      <c r="G8" s="3">
        <f t="shared" ref="G8:G13" si="1">F8-E8</f>
        <v>-86</v>
      </c>
      <c r="H8" s="17" t="str">
        <f t="shared" ref="H8:H13" si="2">IF(G8&gt;0,G8,"N/A")</f>
        <v>N/A</v>
      </c>
      <c r="I8" s="11"/>
      <c r="J8" s="42">
        <f t="shared" ref="J8:J13" si="3">$F8*1.1</f>
        <v>698.5</v>
      </c>
      <c r="K8" s="42">
        <f t="shared" ref="K8:S13" si="4">J8*1.1</f>
        <v>768.35</v>
      </c>
      <c r="L8" s="42">
        <f t="shared" si="4"/>
        <v>845.18500000000006</v>
      </c>
      <c r="M8" s="42">
        <f t="shared" si="4"/>
        <v>929.70350000000019</v>
      </c>
      <c r="N8" s="42">
        <f t="shared" si="4"/>
        <v>1022.6738500000002</v>
      </c>
      <c r="O8" s="42">
        <f t="shared" si="4"/>
        <v>1124.9412350000005</v>
      </c>
      <c r="P8" s="42">
        <f t="shared" si="4"/>
        <v>1237.4353585000006</v>
      </c>
      <c r="Q8" s="42">
        <f t="shared" si="4"/>
        <v>1361.1788943500007</v>
      </c>
      <c r="R8" s="42">
        <f t="shared" si="4"/>
        <v>1497.296783785001</v>
      </c>
      <c r="S8" s="42">
        <f t="shared" si="4"/>
        <v>1647.0264621635013</v>
      </c>
      <c r="T8" s="42"/>
      <c r="U8" s="42">
        <f t="shared" ref="U8:AD13" si="5">(AR8*$U$4)/12</f>
        <v>739.02499999999998</v>
      </c>
      <c r="V8" s="42">
        <f t="shared" si="5"/>
        <v>757.50062499999979</v>
      </c>
      <c r="W8" s="42">
        <f t="shared" si="5"/>
        <v>776.43814062499985</v>
      </c>
      <c r="X8" s="42">
        <f t="shared" si="5"/>
        <v>795.84909414062474</v>
      </c>
      <c r="Y8" s="42">
        <f t="shared" si="5"/>
        <v>815.74532149414017</v>
      </c>
      <c r="Z8" s="42">
        <f t="shared" si="5"/>
        <v>836.1389545314936</v>
      </c>
      <c r="AA8" s="42">
        <f t="shared" si="5"/>
        <v>857.04242839478081</v>
      </c>
      <c r="AB8" s="42">
        <f t="shared" si="5"/>
        <v>878.4684891046503</v>
      </c>
      <c r="AC8" s="42">
        <f t="shared" si="5"/>
        <v>900.43020133226662</v>
      </c>
      <c r="AD8" s="42">
        <f t="shared" si="5"/>
        <v>922.94095636557313</v>
      </c>
      <c r="AE8" s="42"/>
      <c r="AF8" s="42"/>
      <c r="AG8" s="42">
        <f t="shared" ref="AG8:AG13" si="6">J8-U8</f>
        <v>-40.524999999999977</v>
      </c>
      <c r="AH8" s="42">
        <f t="shared" ref="AH8:AP13" si="7">K8-V8</f>
        <v>10.849375000000236</v>
      </c>
      <c r="AI8" s="42">
        <f t="shared" si="7"/>
        <v>68.746859375000213</v>
      </c>
      <c r="AJ8" s="42">
        <f t="shared" si="7"/>
        <v>133.85440585937545</v>
      </c>
      <c r="AK8" s="42">
        <f t="shared" si="7"/>
        <v>206.92852850586007</v>
      </c>
      <c r="AL8" s="42">
        <f t="shared" si="7"/>
        <v>288.80228046850686</v>
      </c>
      <c r="AM8" s="42">
        <f t="shared" si="7"/>
        <v>380.39293010521976</v>
      </c>
      <c r="AN8" s="42">
        <f t="shared" si="7"/>
        <v>482.71040524535044</v>
      </c>
      <c r="AO8" s="42">
        <f t="shared" si="7"/>
        <v>596.86658245273441</v>
      </c>
      <c r="AP8" s="42">
        <f t="shared" si="7"/>
        <v>724.08550579792814</v>
      </c>
      <c r="AQ8" s="42"/>
      <c r="AR8" s="42">
        <f t="shared" ref="AR8:AR13" si="8">B8*$AR$3</f>
        <v>29560.999999999996</v>
      </c>
      <c r="AS8" s="42">
        <f t="shared" ref="AS8:BA13" si="9">AR8*$AR$3</f>
        <v>30300.024999999994</v>
      </c>
      <c r="AT8" s="42">
        <f t="shared" si="9"/>
        <v>31057.525624999991</v>
      </c>
      <c r="AU8" s="42">
        <f t="shared" si="9"/>
        <v>31833.963765624987</v>
      </c>
      <c r="AV8" s="42">
        <f t="shared" si="9"/>
        <v>32629.81285976561</v>
      </c>
      <c r="AW8" s="42">
        <f t="shared" si="9"/>
        <v>33445.558181259745</v>
      </c>
      <c r="AX8" s="42">
        <f t="shared" si="9"/>
        <v>34281.697135791233</v>
      </c>
      <c r="AY8" s="42">
        <f t="shared" si="9"/>
        <v>35138.739564186013</v>
      </c>
      <c r="AZ8" s="42">
        <f t="shared" si="9"/>
        <v>36017.208053290662</v>
      </c>
      <c r="BA8" s="42">
        <f t="shared" si="9"/>
        <v>36917.638254622929</v>
      </c>
    </row>
    <row r="9" spans="1:56" ht="17.25" customHeight="1" x14ac:dyDescent="0.25">
      <c r="A9" s="46"/>
      <c r="B9" s="3">
        <f>'HUD Income'!$B$25</f>
        <v>36050</v>
      </c>
      <c r="C9" s="1">
        <v>0.5</v>
      </c>
      <c r="D9" s="3">
        <f>'HUD Income'!$L$25</f>
        <v>901.25</v>
      </c>
      <c r="E9" s="3">
        <f t="shared" si="0"/>
        <v>901.25</v>
      </c>
      <c r="F9" s="3">
        <f>Rents!$E$56</f>
        <v>635</v>
      </c>
      <c r="G9" s="3">
        <f t="shared" si="1"/>
        <v>-266.25</v>
      </c>
      <c r="H9" s="17" t="str">
        <f t="shared" si="2"/>
        <v>N/A</v>
      </c>
      <c r="I9" s="11"/>
      <c r="J9" s="42">
        <f t="shared" si="3"/>
        <v>698.5</v>
      </c>
      <c r="K9" s="42">
        <f t="shared" si="4"/>
        <v>768.35</v>
      </c>
      <c r="L9" s="42">
        <f t="shared" si="4"/>
        <v>845.18500000000006</v>
      </c>
      <c r="M9" s="42">
        <f t="shared" si="4"/>
        <v>929.70350000000019</v>
      </c>
      <c r="N9" s="42">
        <f t="shared" si="4"/>
        <v>1022.6738500000002</v>
      </c>
      <c r="O9" s="42">
        <f t="shared" si="4"/>
        <v>1124.9412350000005</v>
      </c>
      <c r="P9" s="42">
        <f t="shared" si="4"/>
        <v>1237.4353585000006</v>
      </c>
      <c r="Q9" s="42">
        <f t="shared" si="4"/>
        <v>1361.1788943500007</v>
      </c>
      <c r="R9" s="42">
        <f t="shared" si="4"/>
        <v>1497.296783785001</v>
      </c>
      <c r="S9" s="42">
        <f t="shared" si="4"/>
        <v>1647.0264621635013</v>
      </c>
      <c r="T9" s="42"/>
      <c r="U9" s="42">
        <f t="shared" si="5"/>
        <v>923.78125</v>
      </c>
      <c r="V9" s="42">
        <f t="shared" si="5"/>
        <v>946.87578124999993</v>
      </c>
      <c r="W9" s="42">
        <f t="shared" si="5"/>
        <v>970.54767578124984</v>
      </c>
      <c r="X9" s="42">
        <f t="shared" si="5"/>
        <v>994.81136767578107</v>
      </c>
      <c r="Y9" s="42">
        <f t="shared" si="5"/>
        <v>1019.6816518676754</v>
      </c>
      <c r="Z9" s="42">
        <f t="shared" si="5"/>
        <v>1045.1736931643673</v>
      </c>
      <c r="AA9" s="42">
        <f t="shared" si="5"/>
        <v>1071.3030354934763</v>
      </c>
      <c r="AB9" s="42">
        <f t="shared" si="5"/>
        <v>1098.0856113808131</v>
      </c>
      <c r="AC9" s="42">
        <f t="shared" si="5"/>
        <v>1125.5377516653334</v>
      </c>
      <c r="AD9" s="42">
        <f t="shared" si="5"/>
        <v>1153.6761954569668</v>
      </c>
      <c r="AE9" s="42"/>
      <c r="AF9" s="42"/>
      <c r="AG9" s="42">
        <f t="shared" si="6"/>
        <v>-225.28125</v>
      </c>
      <c r="AH9" s="42">
        <f t="shared" si="7"/>
        <v>-178.52578124999991</v>
      </c>
      <c r="AI9" s="42">
        <f t="shared" si="7"/>
        <v>-125.36267578124978</v>
      </c>
      <c r="AJ9" s="42">
        <f t="shared" si="7"/>
        <v>-65.107867675780881</v>
      </c>
      <c r="AK9" s="42">
        <f t="shared" si="7"/>
        <v>2.9921981323248019</v>
      </c>
      <c r="AL9" s="42">
        <f t="shared" si="7"/>
        <v>79.76754183563321</v>
      </c>
      <c r="AM9" s="42">
        <f t="shared" si="7"/>
        <v>166.1323230065243</v>
      </c>
      <c r="AN9" s="42">
        <f t="shared" si="7"/>
        <v>263.09328296918761</v>
      </c>
      <c r="AO9" s="42">
        <f t="shared" si="7"/>
        <v>371.75903211966761</v>
      </c>
      <c r="AP9" s="42">
        <f t="shared" si="7"/>
        <v>493.35026670653451</v>
      </c>
      <c r="AQ9" s="42"/>
      <c r="AR9" s="42">
        <f t="shared" si="8"/>
        <v>36951.25</v>
      </c>
      <c r="AS9" s="42">
        <f t="shared" si="9"/>
        <v>37875.03125</v>
      </c>
      <c r="AT9" s="42">
        <f t="shared" si="9"/>
        <v>38821.907031249997</v>
      </c>
      <c r="AU9" s="42">
        <f t="shared" si="9"/>
        <v>39792.45470703124</v>
      </c>
      <c r="AV9" s="42">
        <f t="shared" si="9"/>
        <v>40787.266074707019</v>
      </c>
      <c r="AW9" s="42">
        <f t="shared" si="9"/>
        <v>41806.94772657469</v>
      </c>
      <c r="AX9" s="42">
        <f t="shared" si="9"/>
        <v>42852.121419739051</v>
      </c>
      <c r="AY9" s="42">
        <f t="shared" si="9"/>
        <v>43923.424455232525</v>
      </c>
      <c r="AZ9" s="42">
        <f t="shared" si="9"/>
        <v>45021.510066613337</v>
      </c>
      <c r="BA9" s="42">
        <f t="shared" si="9"/>
        <v>46147.047818278668</v>
      </c>
    </row>
    <row r="10" spans="1:56" ht="17.25" customHeight="1" x14ac:dyDescent="0.25">
      <c r="A10" s="46"/>
      <c r="B10" s="3">
        <f>'HUD Income'!$B$29</f>
        <v>43260</v>
      </c>
      <c r="C10" s="1">
        <v>0.6</v>
      </c>
      <c r="D10" s="3">
        <f>'HUD Income'!$L$29</f>
        <v>1081.5</v>
      </c>
      <c r="E10" s="3">
        <f t="shared" si="0"/>
        <v>1081.5</v>
      </c>
      <c r="F10" s="3">
        <f>Rents!$E$56</f>
        <v>635</v>
      </c>
      <c r="G10" s="3">
        <f t="shared" si="1"/>
        <v>-446.5</v>
      </c>
      <c r="H10" s="17" t="str">
        <f t="shared" si="2"/>
        <v>N/A</v>
      </c>
      <c r="I10" s="11"/>
      <c r="J10" s="42">
        <f t="shared" si="3"/>
        <v>698.5</v>
      </c>
      <c r="K10" s="42">
        <f t="shared" si="4"/>
        <v>768.35</v>
      </c>
      <c r="L10" s="42">
        <f t="shared" si="4"/>
        <v>845.18500000000006</v>
      </c>
      <c r="M10" s="42">
        <f t="shared" si="4"/>
        <v>929.70350000000019</v>
      </c>
      <c r="N10" s="42">
        <f t="shared" si="4"/>
        <v>1022.6738500000002</v>
      </c>
      <c r="O10" s="42">
        <f t="shared" si="4"/>
        <v>1124.9412350000005</v>
      </c>
      <c r="P10" s="42">
        <f t="shared" si="4"/>
        <v>1237.4353585000006</v>
      </c>
      <c r="Q10" s="42">
        <f t="shared" si="4"/>
        <v>1361.1788943500007</v>
      </c>
      <c r="R10" s="42">
        <f t="shared" si="4"/>
        <v>1497.296783785001</v>
      </c>
      <c r="S10" s="42">
        <f t="shared" si="4"/>
        <v>1647.0264621635013</v>
      </c>
      <c r="T10" s="42"/>
      <c r="U10" s="42">
        <f t="shared" si="5"/>
        <v>1108.5374999999997</v>
      </c>
      <c r="V10" s="42">
        <f t="shared" si="5"/>
        <v>1136.2509374999997</v>
      </c>
      <c r="W10" s="42">
        <f t="shared" si="5"/>
        <v>1164.6572109374995</v>
      </c>
      <c r="X10" s="42">
        <f t="shared" si="5"/>
        <v>1193.7736412109371</v>
      </c>
      <c r="Y10" s="42">
        <f t="shared" si="5"/>
        <v>1223.6179822412103</v>
      </c>
      <c r="Z10" s="42">
        <f t="shared" si="5"/>
        <v>1254.2084317972406</v>
      </c>
      <c r="AA10" s="42">
        <f t="shared" si="5"/>
        <v>1285.5636425921714</v>
      </c>
      <c r="AB10" s="42">
        <f t="shared" si="5"/>
        <v>1317.7027336569756</v>
      </c>
      <c r="AC10" s="42">
        <f t="shared" si="5"/>
        <v>1350.6453019983999</v>
      </c>
      <c r="AD10" s="42">
        <f t="shared" si="5"/>
        <v>1384.4114345483597</v>
      </c>
      <c r="AE10" s="42"/>
      <c r="AF10" s="42"/>
      <c r="AG10" s="42">
        <f t="shared" si="6"/>
        <v>-410.03749999999968</v>
      </c>
      <c r="AH10" s="42">
        <f t="shared" si="7"/>
        <v>-367.90093749999971</v>
      </c>
      <c r="AI10" s="42">
        <f t="shared" si="7"/>
        <v>-319.47221093749943</v>
      </c>
      <c r="AJ10" s="42">
        <f t="shared" si="7"/>
        <v>-264.07014121093687</v>
      </c>
      <c r="AK10" s="42">
        <f t="shared" si="7"/>
        <v>-200.94413224121001</v>
      </c>
      <c r="AL10" s="42">
        <f t="shared" si="7"/>
        <v>-129.2671967972401</v>
      </c>
      <c r="AM10" s="42">
        <f t="shared" si="7"/>
        <v>-48.128284092170816</v>
      </c>
      <c r="AN10" s="42">
        <f t="shared" si="7"/>
        <v>43.476160693025122</v>
      </c>
      <c r="AO10" s="42">
        <f t="shared" si="7"/>
        <v>146.65148178660115</v>
      </c>
      <c r="AP10" s="42">
        <f t="shared" si="7"/>
        <v>262.61502761514157</v>
      </c>
      <c r="AQ10" s="42"/>
      <c r="AR10" s="42">
        <f t="shared" si="8"/>
        <v>44341.499999999993</v>
      </c>
      <c r="AS10" s="42">
        <f t="shared" si="9"/>
        <v>45450.037499999991</v>
      </c>
      <c r="AT10" s="42">
        <f t="shared" si="9"/>
        <v>46586.288437499985</v>
      </c>
      <c r="AU10" s="42">
        <f t="shared" si="9"/>
        <v>47750.945648437482</v>
      </c>
      <c r="AV10" s="42">
        <f t="shared" si="9"/>
        <v>48944.719289648412</v>
      </c>
      <c r="AW10" s="42">
        <f t="shared" si="9"/>
        <v>50168.337271889621</v>
      </c>
      <c r="AX10" s="42">
        <f t="shared" si="9"/>
        <v>51422.545703686854</v>
      </c>
      <c r="AY10" s="42">
        <f t="shared" si="9"/>
        <v>52708.109346279023</v>
      </c>
      <c r="AZ10" s="42">
        <f t="shared" si="9"/>
        <v>54025.812079935997</v>
      </c>
      <c r="BA10" s="42">
        <f t="shared" si="9"/>
        <v>55376.457381934393</v>
      </c>
    </row>
    <row r="11" spans="1:56" ht="17.25" customHeight="1" x14ac:dyDescent="0.25">
      <c r="A11" s="46"/>
      <c r="B11" s="3">
        <f>'HUD Income'!$B$33</f>
        <v>57700</v>
      </c>
      <c r="C11" s="1">
        <v>0.8</v>
      </c>
      <c r="D11" s="3">
        <f>'HUD Income'!$L$33</f>
        <v>1442.5</v>
      </c>
      <c r="E11" s="3">
        <f t="shared" si="0"/>
        <v>1442.5</v>
      </c>
      <c r="F11" s="3">
        <f>Rents!$E$56</f>
        <v>635</v>
      </c>
      <c r="G11" s="3">
        <f t="shared" si="1"/>
        <v>-807.5</v>
      </c>
      <c r="H11" s="17" t="str">
        <f t="shared" si="2"/>
        <v>N/A</v>
      </c>
      <c r="I11" s="11"/>
      <c r="J11" s="42">
        <f t="shared" si="3"/>
        <v>698.5</v>
      </c>
      <c r="K11" s="42">
        <f t="shared" si="4"/>
        <v>768.35</v>
      </c>
      <c r="L11" s="42">
        <f t="shared" si="4"/>
        <v>845.18500000000006</v>
      </c>
      <c r="M11" s="42">
        <f t="shared" si="4"/>
        <v>929.70350000000019</v>
      </c>
      <c r="N11" s="42">
        <f t="shared" si="4"/>
        <v>1022.6738500000002</v>
      </c>
      <c r="O11" s="42">
        <f t="shared" si="4"/>
        <v>1124.9412350000005</v>
      </c>
      <c r="P11" s="42">
        <f t="shared" si="4"/>
        <v>1237.4353585000006</v>
      </c>
      <c r="Q11" s="42">
        <f t="shared" si="4"/>
        <v>1361.1788943500007</v>
      </c>
      <c r="R11" s="42">
        <f t="shared" si="4"/>
        <v>1497.296783785001</v>
      </c>
      <c r="S11" s="42">
        <f t="shared" si="4"/>
        <v>1647.0264621635013</v>
      </c>
      <c r="T11" s="42"/>
      <c r="U11" s="42">
        <f t="shared" si="5"/>
        <v>1478.5624999999998</v>
      </c>
      <c r="V11" s="42">
        <f t="shared" si="5"/>
        <v>1515.5265624999995</v>
      </c>
      <c r="W11" s="42">
        <f t="shared" si="5"/>
        <v>1553.4147265624995</v>
      </c>
      <c r="X11" s="42">
        <f t="shared" si="5"/>
        <v>1592.2500947265617</v>
      </c>
      <c r="Y11" s="42">
        <f t="shared" si="5"/>
        <v>1632.0563470947257</v>
      </c>
      <c r="Z11" s="42">
        <f t="shared" si="5"/>
        <v>1672.8577557720937</v>
      </c>
      <c r="AA11" s="42">
        <f t="shared" si="5"/>
        <v>1714.679199666396</v>
      </c>
      <c r="AB11" s="42">
        <f t="shared" si="5"/>
        <v>1757.5461796580557</v>
      </c>
      <c r="AC11" s="42">
        <f t="shared" si="5"/>
        <v>1801.4848341495072</v>
      </c>
      <c r="AD11" s="42">
        <f t="shared" si="5"/>
        <v>1846.5219550032443</v>
      </c>
      <c r="AE11" s="42"/>
      <c r="AF11" s="42"/>
      <c r="AG11" s="42">
        <f t="shared" si="6"/>
        <v>-780.06249999999977</v>
      </c>
      <c r="AH11" s="42">
        <f t="shared" si="7"/>
        <v>-747.17656249999948</v>
      </c>
      <c r="AI11" s="42">
        <f t="shared" si="7"/>
        <v>-708.22972656249942</v>
      </c>
      <c r="AJ11" s="42">
        <f t="shared" si="7"/>
        <v>-662.54659472656147</v>
      </c>
      <c r="AK11" s="42">
        <f t="shared" si="7"/>
        <v>-609.38249709472541</v>
      </c>
      <c r="AL11" s="42">
        <f t="shared" si="7"/>
        <v>-547.91652077209324</v>
      </c>
      <c r="AM11" s="42">
        <f t="shared" si="7"/>
        <v>-477.24384116639544</v>
      </c>
      <c r="AN11" s="42">
        <f t="shared" si="7"/>
        <v>-396.36728530805499</v>
      </c>
      <c r="AO11" s="42">
        <f t="shared" si="7"/>
        <v>-304.18805036450613</v>
      </c>
      <c r="AP11" s="42">
        <f t="shared" si="7"/>
        <v>-199.49549283974306</v>
      </c>
      <c r="AQ11" s="42"/>
      <c r="AR11" s="42">
        <f t="shared" si="8"/>
        <v>59142.499999999993</v>
      </c>
      <c r="AS11" s="42">
        <f t="shared" si="9"/>
        <v>60621.062499999985</v>
      </c>
      <c r="AT11" s="42">
        <f t="shared" si="9"/>
        <v>62136.589062499981</v>
      </c>
      <c r="AU11" s="42">
        <f t="shared" si="9"/>
        <v>63690.003789062474</v>
      </c>
      <c r="AV11" s="42">
        <f t="shared" si="9"/>
        <v>65282.253883789032</v>
      </c>
      <c r="AW11" s="42">
        <f t="shared" si="9"/>
        <v>66914.310230883755</v>
      </c>
      <c r="AX11" s="42">
        <f t="shared" si="9"/>
        <v>68587.167986655841</v>
      </c>
      <c r="AY11" s="42">
        <f t="shared" si="9"/>
        <v>70301.847186322237</v>
      </c>
      <c r="AZ11" s="42">
        <f t="shared" si="9"/>
        <v>72059.393365980286</v>
      </c>
      <c r="BA11" s="42">
        <f t="shared" si="9"/>
        <v>73860.87820012978</v>
      </c>
    </row>
    <row r="12" spans="1:56" ht="17.25" customHeight="1" x14ac:dyDescent="0.25">
      <c r="A12" s="46"/>
      <c r="B12" s="3">
        <f>'HUD Income'!$B$37</f>
        <v>57890</v>
      </c>
      <c r="C12" s="1">
        <v>1</v>
      </c>
      <c r="D12" s="3">
        <f>'HUD Income'!$L$37</f>
        <v>1447.25</v>
      </c>
      <c r="E12" s="3">
        <f t="shared" si="0"/>
        <v>1447.25</v>
      </c>
      <c r="F12" s="3">
        <f>Rents!$E$56</f>
        <v>635</v>
      </c>
      <c r="G12" s="3">
        <f t="shared" si="1"/>
        <v>-812.25</v>
      </c>
      <c r="H12" s="17" t="str">
        <f t="shared" si="2"/>
        <v>N/A</v>
      </c>
      <c r="I12" s="11"/>
      <c r="J12" s="42">
        <f t="shared" si="3"/>
        <v>698.5</v>
      </c>
      <c r="K12" s="42">
        <f t="shared" si="4"/>
        <v>768.35</v>
      </c>
      <c r="L12" s="42">
        <f t="shared" si="4"/>
        <v>845.18500000000006</v>
      </c>
      <c r="M12" s="42">
        <f t="shared" si="4"/>
        <v>929.70350000000019</v>
      </c>
      <c r="N12" s="42">
        <f t="shared" si="4"/>
        <v>1022.6738500000002</v>
      </c>
      <c r="O12" s="42">
        <f t="shared" si="4"/>
        <v>1124.9412350000005</v>
      </c>
      <c r="P12" s="42">
        <f t="shared" si="4"/>
        <v>1237.4353585000006</v>
      </c>
      <c r="Q12" s="42">
        <f t="shared" si="4"/>
        <v>1361.1788943500007</v>
      </c>
      <c r="R12" s="42">
        <f t="shared" si="4"/>
        <v>1497.296783785001</v>
      </c>
      <c r="S12" s="42">
        <f t="shared" si="4"/>
        <v>1647.0264621635013</v>
      </c>
      <c r="T12" s="42"/>
      <c r="U12" s="42">
        <f t="shared" si="5"/>
        <v>1483.4312499999996</v>
      </c>
      <c r="V12" s="42">
        <f t="shared" si="5"/>
        <v>1520.5170312499995</v>
      </c>
      <c r="W12" s="42">
        <f t="shared" si="5"/>
        <v>1558.5299570312498</v>
      </c>
      <c r="X12" s="42">
        <f t="shared" si="5"/>
        <v>1597.4932059570308</v>
      </c>
      <c r="Y12" s="42">
        <f t="shared" si="5"/>
        <v>1637.4305361059562</v>
      </c>
      <c r="Z12" s="42">
        <f t="shared" si="5"/>
        <v>1678.3662995086052</v>
      </c>
      <c r="AA12" s="42">
        <f t="shared" si="5"/>
        <v>1720.3254569963201</v>
      </c>
      <c r="AB12" s="42">
        <f t="shared" si="5"/>
        <v>1763.3335934212282</v>
      </c>
      <c r="AC12" s="42">
        <f t="shared" si="5"/>
        <v>1807.4169332567587</v>
      </c>
      <c r="AD12" s="42">
        <f t="shared" si="5"/>
        <v>1852.6023565881776</v>
      </c>
      <c r="AE12" s="42"/>
      <c r="AF12" s="42"/>
      <c r="AG12" s="42">
        <f t="shared" si="6"/>
        <v>-784.93124999999964</v>
      </c>
      <c r="AH12" s="42">
        <f t="shared" si="7"/>
        <v>-752.16703124999947</v>
      </c>
      <c r="AI12" s="42">
        <f t="shared" si="7"/>
        <v>-713.34495703124969</v>
      </c>
      <c r="AJ12" s="42">
        <f t="shared" si="7"/>
        <v>-667.78970595703061</v>
      </c>
      <c r="AK12" s="42">
        <f t="shared" si="7"/>
        <v>-614.75668610595596</v>
      </c>
      <c r="AL12" s="42">
        <f t="shared" si="7"/>
        <v>-553.42506450860469</v>
      </c>
      <c r="AM12" s="42">
        <f t="shared" si="7"/>
        <v>-482.89009849631952</v>
      </c>
      <c r="AN12" s="42">
        <f t="shared" si="7"/>
        <v>-402.15469907122747</v>
      </c>
      <c r="AO12" s="42">
        <f t="shared" si="7"/>
        <v>-310.12014947175771</v>
      </c>
      <c r="AP12" s="42">
        <f t="shared" si="7"/>
        <v>-205.57589442467633</v>
      </c>
      <c r="AQ12" s="42"/>
      <c r="AR12" s="42">
        <f t="shared" si="8"/>
        <v>59337.249999999993</v>
      </c>
      <c r="AS12" s="42">
        <f t="shared" si="9"/>
        <v>60820.681249999987</v>
      </c>
      <c r="AT12" s="42">
        <f t="shared" si="9"/>
        <v>62341.198281249985</v>
      </c>
      <c r="AU12" s="42">
        <f t="shared" si="9"/>
        <v>63899.728238281226</v>
      </c>
      <c r="AV12" s="42">
        <f t="shared" si="9"/>
        <v>65497.221444238254</v>
      </c>
      <c r="AW12" s="42">
        <f t="shared" si="9"/>
        <v>67134.651980344206</v>
      </c>
      <c r="AX12" s="42">
        <f t="shared" si="9"/>
        <v>68813.018279852811</v>
      </c>
      <c r="AY12" s="42">
        <f t="shared" si="9"/>
        <v>70533.343736849129</v>
      </c>
      <c r="AZ12" s="42">
        <f t="shared" si="9"/>
        <v>72296.677330270351</v>
      </c>
      <c r="BA12" s="42">
        <f t="shared" si="9"/>
        <v>74104.094263527106</v>
      </c>
    </row>
    <row r="13" spans="1:56" ht="17.25" customHeight="1" x14ac:dyDescent="0.25">
      <c r="A13" s="46"/>
      <c r="B13" s="3">
        <f>'HUD Income'!$B$41</f>
        <v>69468</v>
      </c>
      <c r="C13" s="1">
        <v>1.2</v>
      </c>
      <c r="D13" s="3">
        <f>'HUD Income'!$L$41</f>
        <v>1736.6999999999998</v>
      </c>
      <c r="E13" s="3">
        <f t="shared" si="0"/>
        <v>1736.6999999999998</v>
      </c>
      <c r="F13" s="3">
        <f>Rents!$E$56</f>
        <v>635</v>
      </c>
      <c r="G13" s="3">
        <f t="shared" si="1"/>
        <v>-1101.6999999999998</v>
      </c>
      <c r="H13" s="17" t="str">
        <f t="shared" si="2"/>
        <v>N/A</v>
      </c>
      <c r="J13" s="42">
        <f t="shared" si="3"/>
        <v>698.5</v>
      </c>
      <c r="K13" s="42">
        <f t="shared" si="4"/>
        <v>768.35</v>
      </c>
      <c r="L13" s="42">
        <f t="shared" si="4"/>
        <v>845.18500000000006</v>
      </c>
      <c r="M13" s="42">
        <f t="shared" si="4"/>
        <v>929.70350000000019</v>
      </c>
      <c r="N13" s="42">
        <f t="shared" si="4"/>
        <v>1022.6738500000002</v>
      </c>
      <c r="O13" s="42">
        <f t="shared" si="4"/>
        <v>1124.9412350000005</v>
      </c>
      <c r="P13" s="42">
        <f t="shared" si="4"/>
        <v>1237.4353585000006</v>
      </c>
      <c r="Q13" s="42">
        <f t="shared" si="4"/>
        <v>1361.1788943500007</v>
      </c>
      <c r="R13" s="42">
        <f t="shared" si="4"/>
        <v>1497.296783785001</v>
      </c>
      <c r="S13" s="42">
        <f t="shared" si="4"/>
        <v>1647.0264621635013</v>
      </c>
      <c r="T13" s="42"/>
      <c r="U13" s="42">
        <f t="shared" si="5"/>
        <v>1780.1175000000001</v>
      </c>
      <c r="V13" s="42">
        <f t="shared" si="5"/>
        <v>1824.6204374999998</v>
      </c>
      <c r="W13" s="42">
        <f t="shared" si="5"/>
        <v>1870.2359484374995</v>
      </c>
      <c r="X13" s="42">
        <f t="shared" si="5"/>
        <v>1916.9918471484368</v>
      </c>
      <c r="Y13" s="42">
        <f t="shared" si="5"/>
        <v>1964.9166433271475</v>
      </c>
      <c r="Z13" s="42">
        <f t="shared" si="5"/>
        <v>2014.0395594103263</v>
      </c>
      <c r="AA13" s="42">
        <f t="shared" si="5"/>
        <v>2064.3905483955841</v>
      </c>
      <c r="AB13" s="42">
        <f t="shared" si="5"/>
        <v>2116.0003121054733</v>
      </c>
      <c r="AC13" s="42">
        <f t="shared" si="5"/>
        <v>2168.9003199081099</v>
      </c>
      <c r="AD13" s="42">
        <f t="shared" si="5"/>
        <v>2223.1228279058128</v>
      </c>
      <c r="AE13" s="42"/>
      <c r="AF13" s="42"/>
      <c r="AG13" s="42">
        <f t="shared" si="6"/>
        <v>-1081.6175000000001</v>
      </c>
      <c r="AH13" s="42">
        <f t="shared" si="7"/>
        <v>-1056.2704374999998</v>
      </c>
      <c r="AI13" s="42">
        <f t="shared" si="7"/>
        <v>-1025.0509484374993</v>
      </c>
      <c r="AJ13" s="42">
        <f t="shared" si="7"/>
        <v>-987.28834714843663</v>
      </c>
      <c r="AK13" s="42">
        <f t="shared" si="7"/>
        <v>-942.2427933271473</v>
      </c>
      <c r="AL13" s="42">
        <f t="shared" si="7"/>
        <v>-889.09832441032586</v>
      </c>
      <c r="AM13" s="42">
        <f t="shared" si="7"/>
        <v>-826.95518989558354</v>
      </c>
      <c r="AN13" s="42">
        <f t="shared" si="7"/>
        <v>-754.82141775547257</v>
      </c>
      <c r="AO13" s="42">
        <f t="shared" si="7"/>
        <v>-671.60353612310882</v>
      </c>
      <c r="AP13" s="42">
        <f t="shared" si="7"/>
        <v>-576.09636574231149</v>
      </c>
      <c r="AQ13" s="42"/>
      <c r="AR13" s="42">
        <f t="shared" si="8"/>
        <v>71204.7</v>
      </c>
      <c r="AS13" s="42">
        <f t="shared" si="9"/>
        <v>72984.81749999999</v>
      </c>
      <c r="AT13" s="42">
        <f t="shared" si="9"/>
        <v>74809.437937499984</v>
      </c>
      <c r="AU13" s="42">
        <f t="shared" si="9"/>
        <v>76679.673885937475</v>
      </c>
      <c r="AV13" s="42">
        <f t="shared" si="9"/>
        <v>78596.665733085902</v>
      </c>
      <c r="AW13" s="42">
        <f t="shared" si="9"/>
        <v>80561.582376413047</v>
      </c>
      <c r="AX13" s="42">
        <f t="shared" si="9"/>
        <v>82575.621935823365</v>
      </c>
      <c r="AY13" s="42">
        <f t="shared" si="9"/>
        <v>84640.01248421894</v>
      </c>
      <c r="AZ13" s="42">
        <f t="shared" si="9"/>
        <v>86756.012796324401</v>
      </c>
      <c r="BA13" s="42">
        <f t="shared" si="9"/>
        <v>88924.913116232507</v>
      </c>
    </row>
    <row r="14" spans="1:56" ht="17.25" customHeight="1" x14ac:dyDescent="0.25">
      <c r="B14" s="19" t="s">
        <v>68</v>
      </c>
    </row>
    <row r="15" spans="1:56" s="19" customFormat="1" ht="17.25" customHeight="1" x14ac:dyDescent="0.25">
      <c r="B15" s="20" t="s">
        <v>0</v>
      </c>
      <c r="C15" s="20" t="s">
        <v>1</v>
      </c>
      <c r="D15" s="20" t="s">
        <v>3</v>
      </c>
      <c r="E15" s="20" t="s">
        <v>39</v>
      </c>
      <c r="F15" s="20" t="s">
        <v>2</v>
      </c>
      <c r="G15" s="20" t="s">
        <v>58</v>
      </c>
      <c r="H15" s="21" t="s">
        <v>38</v>
      </c>
      <c r="J15" s="30" t="s">
        <v>114</v>
      </c>
      <c r="K15" s="30" t="s">
        <v>104</v>
      </c>
      <c r="L15" s="30" t="s">
        <v>105</v>
      </c>
      <c r="M15" s="30" t="s">
        <v>106</v>
      </c>
      <c r="N15" s="30" t="s">
        <v>107</v>
      </c>
      <c r="O15" s="30" t="s">
        <v>108</v>
      </c>
      <c r="P15" s="30" t="s">
        <v>109</v>
      </c>
      <c r="Q15" s="30" t="s">
        <v>110</v>
      </c>
      <c r="R15" s="30" t="s">
        <v>111</v>
      </c>
      <c r="S15" s="30" t="s">
        <v>112</v>
      </c>
      <c r="U15" s="30" t="s">
        <v>114</v>
      </c>
      <c r="V15" s="30" t="s">
        <v>104</v>
      </c>
      <c r="W15" s="30" t="s">
        <v>105</v>
      </c>
      <c r="X15" s="30" t="s">
        <v>106</v>
      </c>
      <c r="Y15" s="30" t="s">
        <v>107</v>
      </c>
      <c r="Z15" s="30" t="s">
        <v>108</v>
      </c>
      <c r="AA15" s="30" t="s">
        <v>109</v>
      </c>
      <c r="AB15" s="30" t="s">
        <v>110</v>
      </c>
      <c r="AC15" s="30" t="s">
        <v>111</v>
      </c>
      <c r="AD15" s="30" t="s">
        <v>112</v>
      </c>
      <c r="AG15" s="30" t="s">
        <v>114</v>
      </c>
      <c r="AH15" s="30" t="s">
        <v>104</v>
      </c>
      <c r="AI15" s="30" t="s">
        <v>105</v>
      </c>
      <c r="AJ15" s="30" t="s">
        <v>106</v>
      </c>
      <c r="AK15" s="30" t="s">
        <v>107</v>
      </c>
      <c r="AL15" s="30" t="s">
        <v>108</v>
      </c>
      <c r="AM15" s="30" t="s">
        <v>109</v>
      </c>
      <c r="AN15" s="30" t="s">
        <v>110</v>
      </c>
      <c r="AO15" s="30" t="s">
        <v>111</v>
      </c>
      <c r="AP15" s="30" t="s">
        <v>112</v>
      </c>
      <c r="AR15" s="30" t="s">
        <v>114</v>
      </c>
      <c r="AS15" s="30" t="s">
        <v>104</v>
      </c>
      <c r="AT15" s="30" t="s">
        <v>105</v>
      </c>
      <c r="AU15" s="30" t="s">
        <v>106</v>
      </c>
      <c r="AV15" s="30" t="s">
        <v>107</v>
      </c>
      <c r="AW15" s="30" t="s">
        <v>108</v>
      </c>
      <c r="AX15" s="30" t="s">
        <v>109</v>
      </c>
      <c r="AY15" s="30" t="s">
        <v>110</v>
      </c>
      <c r="AZ15" s="30" t="s">
        <v>111</v>
      </c>
      <c r="BA15" s="30" t="s">
        <v>112</v>
      </c>
    </row>
    <row r="16" spans="1:56" ht="17.25" customHeight="1" x14ac:dyDescent="0.25">
      <c r="A16" s="46" t="s">
        <v>34</v>
      </c>
      <c r="B16" s="3"/>
      <c r="C16" s="1"/>
      <c r="D16" s="3"/>
      <c r="E16" s="3"/>
      <c r="F16" s="3"/>
      <c r="G16" s="3"/>
      <c r="H16" s="17"/>
    </row>
    <row r="17" spans="1:53" ht="17.25" customHeight="1" x14ac:dyDescent="0.25">
      <c r="A17" s="46"/>
      <c r="B17" s="3"/>
      <c r="C17" s="1"/>
      <c r="D17" s="3"/>
      <c r="E17" s="3"/>
      <c r="F17" s="3"/>
      <c r="G17" s="3"/>
      <c r="H17" s="17"/>
    </row>
    <row r="18" spans="1:53" ht="17.25" customHeight="1" x14ac:dyDescent="0.25">
      <c r="A18" s="46"/>
      <c r="B18" s="3">
        <f>'HUD Income'!$C$21</f>
        <v>32960</v>
      </c>
      <c r="C18" s="1">
        <v>0.4</v>
      </c>
      <c r="D18" s="3">
        <f>'HUD Income'!$M$21</f>
        <v>824</v>
      </c>
      <c r="E18" s="3">
        <f t="shared" ref="E18:E23" si="10">B18*0.3/12</f>
        <v>824</v>
      </c>
      <c r="F18" s="3">
        <f>Rents!$E$56</f>
        <v>635</v>
      </c>
      <c r="G18" s="3">
        <f t="shared" ref="G18:G23" si="11">F18-E18</f>
        <v>-189</v>
      </c>
      <c r="H18" s="17" t="str">
        <f t="shared" ref="H18:H23" si="12">IF(G18&gt;0,G18,"N/A")</f>
        <v>N/A</v>
      </c>
      <c r="J18" s="42">
        <f t="shared" ref="J18:J23" si="13">$F18*1.1</f>
        <v>698.5</v>
      </c>
      <c r="K18" s="42">
        <f t="shared" ref="K18:S18" si="14">J18*1.1</f>
        <v>768.35</v>
      </c>
      <c r="L18" s="42">
        <f t="shared" si="14"/>
        <v>845.18500000000006</v>
      </c>
      <c r="M18" s="42">
        <f t="shared" si="14"/>
        <v>929.70350000000019</v>
      </c>
      <c r="N18" s="42">
        <f t="shared" si="14"/>
        <v>1022.6738500000002</v>
      </c>
      <c r="O18" s="42">
        <f t="shared" si="14"/>
        <v>1124.9412350000005</v>
      </c>
      <c r="P18" s="42">
        <f t="shared" si="14"/>
        <v>1237.4353585000006</v>
      </c>
      <c r="Q18" s="42">
        <f t="shared" si="14"/>
        <v>1361.1788943500007</v>
      </c>
      <c r="R18" s="42">
        <f t="shared" si="14"/>
        <v>1497.296783785001</v>
      </c>
      <c r="S18" s="42">
        <f t="shared" si="14"/>
        <v>1647.0264621635013</v>
      </c>
      <c r="T18" s="42"/>
      <c r="U18" s="42">
        <f t="shared" ref="U18:AD23" si="15">(AR18*$U$4)/12</f>
        <v>844.59999999999991</v>
      </c>
      <c r="V18" s="42">
        <f t="shared" si="15"/>
        <v>865.71500000000003</v>
      </c>
      <c r="W18" s="42">
        <f t="shared" si="15"/>
        <v>887.35787499999981</v>
      </c>
      <c r="X18" s="42">
        <f t="shared" si="15"/>
        <v>909.54182187499964</v>
      </c>
      <c r="Y18" s="42">
        <f t="shared" si="15"/>
        <v>932.28036742187476</v>
      </c>
      <c r="Z18" s="42">
        <f t="shared" si="15"/>
        <v>955.58737660742145</v>
      </c>
      <c r="AA18" s="42">
        <f t="shared" si="15"/>
        <v>979.4770610226069</v>
      </c>
      <c r="AB18" s="42">
        <f t="shared" si="15"/>
        <v>1003.963987548172</v>
      </c>
      <c r="AC18" s="42">
        <f t="shared" si="15"/>
        <v>1029.0630872368761</v>
      </c>
      <c r="AD18" s="42">
        <f t="shared" si="15"/>
        <v>1054.7896644177979</v>
      </c>
      <c r="AE18" s="42"/>
      <c r="AF18" s="42"/>
      <c r="AG18" s="42">
        <f t="shared" ref="AG18:AG23" si="16">J18-U18</f>
        <v>-146.09999999999991</v>
      </c>
      <c r="AH18" s="42">
        <f t="shared" ref="AH18:AH23" si="17">K18-V18</f>
        <v>-97.365000000000009</v>
      </c>
      <c r="AI18" s="42">
        <f t="shared" ref="AI18:AI23" si="18">L18-W18</f>
        <v>-42.172874999999749</v>
      </c>
      <c r="AJ18" s="42">
        <f t="shared" ref="AJ18:AJ23" si="19">M18-X18</f>
        <v>20.161678125000549</v>
      </c>
      <c r="AK18" s="42">
        <f t="shared" ref="AK18:AK23" si="20">N18-Y18</f>
        <v>90.393482578125486</v>
      </c>
      <c r="AL18" s="42">
        <f t="shared" ref="AL18:AL23" si="21">O18-Z18</f>
        <v>169.35385839257901</v>
      </c>
      <c r="AM18" s="42">
        <f t="shared" ref="AM18:AM23" si="22">P18-AA18</f>
        <v>257.95829747739367</v>
      </c>
      <c r="AN18" s="42">
        <f t="shared" ref="AN18:AN23" si="23">Q18-AB18</f>
        <v>357.21490680182876</v>
      </c>
      <c r="AO18" s="42">
        <f t="shared" ref="AO18:AO23" si="24">R18-AC18</f>
        <v>468.23369654812495</v>
      </c>
      <c r="AP18" s="42">
        <f t="shared" ref="AP18:AP23" si="25">S18-AD18</f>
        <v>592.23679774570337</v>
      </c>
      <c r="AQ18" s="42"/>
      <c r="AR18" s="42">
        <f t="shared" ref="AR18:AR23" si="26">B18*$AR$3</f>
        <v>33784</v>
      </c>
      <c r="AS18" s="42">
        <f t="shared" ref="AS18:BA18" si="27">AR18*$AR$3</f>
        <v>34628.6</v>
      </c>
      <c r="AT18" s="42">
        <f t="shared" si="27"/>
        <v>35494.314999999995</v>
      </c>
      <c r="AU18" s="42">
        <f t="shared" si="27"/>
        <v>36381.672874999989</v>
      </c>
      <c r="AV18" s="42">
        <f t="shared" si="27"/>
        <v>37291.214696874988</v>
      </c>
      <c r="AW18" s="42">
        <f t="shared" si="27"/>
        <v>38223.495064296862</v>
      </c>
      <c r="AX18" s="42">
        <f t="shared" si="27"/>
        <v>39179.082440904276</v>
      </c>
      <c r="AY18" s="42">
        <f t="shared" si="27"/>
        <v>40158.55950192688</v>
      </c>
      <c r="AZ18" s="42">
        <f t="shared" si="27"/>
        <v>41162.523489475047</v>
      </c>
      <c r="BA18" s="42">
        <f t="shared" si="27"/>
        <v>42191.586576711918</v>
      </c>
    </row>
    <row r="19" spans="1:53" ht="17.25" customHeight="1" x14ac:dyDescent="0.25">
      <c r="A19" s="46"/>
      <c r="B19" s="3">
        <f>'HUD Income'!$C$25</f>
        <v>41200</v>
      </c>
      <c r="C19" s="1">
        <v>0.5</v>
      </c>
      <c r="D19" s="3">
        <f>'HUD Income'!$M$25</f>
        <v>1030</v>
      </c>
      <c r="E19" s="3">
        <f t="shared" si="10"/>
        <v>1030</v>
      </c>
      <c r="F19" s="3">
        <f>Rents!$E$56</f>
        <v>635</v>
      </c>
      <c r="G19" s="3">
        <f t="shared" si="11"/>
        <v>-395</v>
      </c>
      <c r="H19" s="17" t="str">
        <f t="shared" si="12"/>
        <v>N/A</v>
      </c>
      <c r="J19" s="42">
        <f t="shared" si="13"/>
        <v>698.5</v>
      </c>
      <c r="K19" s="42">
        <f t="shared" ref="K19:S19" si="28">J19*1.1</f>
        <v>768.35</v>
      </c>
      <c r="L19" s="42">
        <f t="shared" si="28"/>
        <v>845.18500000000006</v>
      </c>
      <c r="M19" s="42">
        <f t="shared" si="28"/>
        <v>929.70350000000019</v>
      </c>
      <c r="N19" s="42">
        <f t="shared" si="28"/>
        <v>1022.6738500000002</v>
      </c>
      <c r="O19" s="42">
        <f t="shared" si="28"/>
        <v>1124.9412350000005</v>
      </c>
      <c r="P19" s="42">
        <f t="shared" si="28"/>
        <v>1237.4353585000006</v>
      </c>
      <c r="Q19" s="42">
        <f t="shared" si="28"/>
        <v>1361.1788943500007</v>
      </c>
      <c r="R19" s="42">
        <f t="shared" si="28"/>
        <v>1497.296783785001</v>
      </c>
      <c r="S19" s="42">
        <f t="shared" si="28"/>
        <v>1647.0264621635013</v>
      </c>
      <c r="T19" s="42"/>
      <c r="U19" s="42">
        <f t="shared" si="15"/>
        <v>1055.7499999999998</v>
      </c>
      <c r="V19" s="42">
        <f t="shared" si="15"/>
        <v>1082.1437499999995</v>
      </c>
      <c r="W19" s="42">
        <f t="shared" si="15"/>
        <v>1109.1973437499994</v>
      </c>
      <c r="X19" s="42">
        <f t="shared" si="15"/>
        <v>1136.9272773437494</v>
      </c>
      <c r="Y19" s="42">
        <f t="shared" si="15"/>
        <v>1165.3504592773431</v>
      </c>
      <c r="Z19" s="42">
        <f t="shared" si="15"/>
        <v>1194.4842207592767</v>
      </c>
      <c r="AA19" s="42">
        <f t="shared" si="15"/>
        <v>1224.3463262782584</v>
      </c>
      <c r="AB19" s="42">
        <f t="shared" si="15"/>
        <v>1254.9549844352148</v>
      </c>
      <c r="AC19" s="42">
        <f t="shared" si="15"/>
        <v>1286.328859046095</v>
      </c>
      <c r="AD19" s="42">
        <f t="shared" si="15"/>
        <v>1318.4870805222472</v>
      </c>
      <c r="AE19" s="42"/>
      <c r="AF19" s="42"/>
      <c r="AG19" s="42">
        <f t="shared" si="16"/>
        <v>-357.24999999999977</v>
      </c>
      <c r="AH19" s="42">
        <f t="shared" si="17"/>
        <v>-313.79374999999948</v>
      </c>
      <c r="AI19" s="42">
        <f t="shared" si="18"/>
        <v>-264.01234374999933</v>
      </c>
      <c r="AJ19" s="42">
        <f t="shared" si="19"/>
        <v>-207.22377734374925</v>
      </c>
      <c r="AK19" s="42">
        <f t="shared" si="20"/>
        <v>-142.67660927734289</v>
      </c>
      <c r="AL19" s="42">
        <f t="shared" si="21"/>
        <v>-69.542985759276235</v>
      </c>
      <c r="AM19" s="42">
        <f t="shared" si="22"/>
        <v>13.089032221742173</v>
      </c>
      <c r="AN19" s="42">
        <f t="shared" si="23"/>
        <v>106.22390991478596</v>
      </c>
      <c r="AO19" s="42">
        <f t="shared" si="24"/>
        <v>210.96792473890605</v>
      </c>
      <c r="AP19" s="42">
        <f t="shared" si="25"/>
        <v>328.53938164125407</v>
      </c>
      <c r="AQ19" s="42"/>
      <c r="AR19" s="42">
        <f t="shared" si="26"/>
        <v>42229.999999999993</v>
      </c>
      <c r="AS19" s="42">
        <f t="shared" ref="AS19:BA19" si="29">AR19*$AR$3</f>
        <v>43285.749999999985</v>
      </c>
      <c r="AT19" s="42">
        <f t="shared" si="29"/>
        <v>44367.893749999981</v>
      </c>
      <c r="AU19" s="42">
        <f t="shared" si="29"/>
        <v>45477.091093749979</v>
      </c>
      <c r="AV19" s="42">
        <f t="shared" si="29"/>
        <v>46614.018371093727</v>
      </c>
      <c r="AW19" s="42">
        <f t="shared" si="29"/>
        <v>47779.368830371066</v>
      </c>
      <c r="AX19" s="42">
        <f t="shared" si="29"/>
        <v>48973.85305113034</v>
      </c>
      <c r="AY19" s="42">
        <f t="shared" si="29"/>
        <v>50198.199377408593</v>
      </c>
      <c r="AZ19" s="42">
        <f t="shared" si="29"/>
        <v>51453.154361843801</v>
      </c>
      <c r="BA19" s="42">
        <f t="shared" si="29"/>
        <v>52739.483220889888</v>
      </c>
    </row>
    <row r="20" spans="1:53" ht="17.25" customHeight="1" x14ac:dyDescent="0.25">
      <c r="A20" s="46"/>
      <c r="B20" s="3">
        <f>'HUD Income'!$C$29</f>
        <v>49440</v>
      </c>
      <c r="C20" s="1">
        <v>0.6</v>
      </c>
      <c r="D20" s="3">
        <f>'HUD Income'!$M$29</f>
        <v>1236</v>
      </c>
      <c r="E20" s="3">
        <f t="shared" si="10"/>
        <v>1236</v>
      </c>
      <c r="F20" s="3">
        <f>Rents!$E$56</f>
        <v>635</v>
      </c>
      <c r="G20" s="3">
        <f t="shared" si="11"/>
        <v>-601</v>
      </c>
      <c r="H20" s="17" t="str">
        <f t="shared" si="12"/>
        <v>N/A</v>
      </c>
      <c r="J20" s="42">
        <f t="shared" si="13"/>
        <v>698.5</v>
      </c>
      <c r="K20" s="42">
        <f t="shared" ref="K20:S20" si="30">J20*1.1</f>
        <v>768.35</v>
      </c>
      <c r="L20" s="42">
        <f t="shared" si="30"/>
        <v>845.18500000000006</v>
      </c>
      <c r="M20" s="42">
        <f t="shared" si="30"/>
        <v>929.70350000000019</v>
      </c>
      <c r="N20" s="42">
        <f t="shared" si="30"/>
        <v>1022.6738500000002</v>
      </c>
      <c r="O20" s="42">
        <f t="shared" si="30"/>
        <v>1124.9412350000005</v>
      </c>
      <c r="P20" s="42">
        <f t="shared" si="30"/>
        <v>1237.4353585000006</v>
      </c>
      <c r="Q20" s="42">
        <f t="shared" si="30"/>
        <v>1361.1788943500007</v>
      </c>
      <c r="R20" s="42">
        <f t="shared" si="30"/>
        <v>1497.296783785001</v>
      </c>
      <c r="S20" s="42">
        <f t="shared" si="30"/>
        <v>1647.0264621635013</v>
      </c>
      <c r="T20" s="42"/>
      <c r="U20" s="42">
        <f t="shared" si="15"/>
        <v>1266.8999999999999</v>
      </c>
      <c r="V20" s="42">
        <f t="shared" si="15"/>
        <v>1298.5724999999995</v>
      </c>
      <c r="W20" s="42">
        <f t="shared" si="15"/>
        <v>1331.0368124999995</v>
      </c>
      <c r="X20" s="42">
        <f t="shared" si="15"/>
        <v>1364.3127328124995</v>
      </c>
      <c r="Y20" s="42">
        <f t="shared" si="15"/>
        <v>1398.4205511328119</v>
      </c>
      <c r="Z20" s="42">
        <f t="shared" si="15"/>
        <v>1433.3810649111319</v>
      </c>
      <c r="AA20" s="42">
        <f t="shared" si="15"/>
        <v>1469.2155915339099</v>
      </c>
      <c r="AB20" s="42">
        <f t="shared" si="15"/>
        <v>1505.9459813222575</v>
      </c>
      <c r="AC20" s="42">
        <f t="shared" si="15"/>
        <v>1543.5946308553139</v>
      </c>
      <c r="AD20" s="42">
        <f t="shared" si="15"/>
        <v>1582.1844966266965</v>
      </c>
      <c r="AE20" s="42"/>
      <c r="AF20" s="42"/>
      <c r="AG20" s="42">
        <f t="shared" si="16"/>
        <v>-568.39999999999986</v>
      </c>
      <c r="AH20" s="42">
        <f t="shared" si="17"/>
        <v>-530.22249999999951</v>
      </c>
      <c r="AI20" s="42">
        <f t="shared" si="18"/>
        <v>-485.85181249999948</v>
      </c>
      <c r="AJ20" s="42">
        <f t="shared" si="19"/>
        <v>-434.60923281249927</v>
      </c>
      <c r="AK20" s="42">
        <f t="shared" si="20"/>
        <v>-375.74670113281161</v>
      </c>
      <c r="AL20" s="42">
        <f t="shared" si="21"/>
        <v>-308.43982991113148</v>
      </c>
      <c r="AM20" s="42">
        <f t="shared" si="22"/>
        <v>-231.78023303390933</v>
      </c>
      <c r="AN20" s="42">
        <f t="shared" si="23"/>
        <v>-144.76708697225672</v>
      </c>
      <c r="AO20" s="42">
        <f t="shared" si="24"/>
        <v>-46.297847070312855</v>
      </c>
      <c r="AP20" s="42">
        <f t="shared" si="25"/>
        <v>64.841965536804764</v>
      </c>
      <c r="AQ20" s="42"/>
      <c r="AR20" s="42">
        <f t="shared" si="26"/>
        <v>50675.999999999993</v>
      </c>
      <c r="AS20" s="42">
        <f t="shared" ref="AS20:BA20" si="31">AR20*$AR$3</f>
        <v>51942.899999999987</v>
      </c>
      <c r="AT20" s="42">
        <f t="shared" si="31"/>
        <v>53241.472499999982</v>
      </c>
      <c r="AU20" s="42">
        <f t="shared" si="31"/>
        <v>54572.509312499977</v>
      </c>
      <c r="AV20" s="42">
        <f t="shared" si="31"/>
        <v>55936.822045312474</v>
      </c>
      <c r="AW20" s="42">
        <f t="shared" si="31"/>
        <v>57335.242596445278</v>
      </c>
      <c r="AX20" s="42">
        <f t="shared" si="31"/>
        <v>58768.623661356403</v>
      </c>
      <c r="AY20" s="42">
        <f t="shared" si="31"/>
        <v>60237.839252890306</v>
      </c>
      <c r="AZ20" s="42">
        <f t="shared" si="31"/>
        <v>61743.785234212555</v>
      </c>
      <c r="BA20" s="42">
        <f t="shared" si="31"/>
        <v>63287.379865067865</v>
      </c>
    </row>
    <row r="21" spans="1:53" ht="17.25" customHeight="1" x14ac:dyDescent="0.25">
      <c r="A21" s="46"/>
      <c r="B21" s="3">
        <f>'HUD Income'!$C$33</f>
        <v>65950</v>
      </c>
      <c r="C21" s="1">
        <v>0.8</v>
      </c>
      <c r="D21" s="3">
        <f>'HUD Income'!$M$33</f>
        <v>1648.75</v>
      </c>
      <c r="E21" s="3">
        <f t="shared" si="10"/>
        <v>1648.75</v>
      </c>
      <c r="F21" s="3">
        <f>Rents!$E$56</f>
        <v>635</v>
      </c>
      <c r="G21" s="3">
        <f t="shared" si="11"/>
        <v>-1013.75</v>
      </c>
      <c r="H21" s="17" t="str">
        <f t="shared" si="12"/>
        <v>N/A</v>
      </c>
      <c r="J21" s="42">
        <f t="shared" si="13"/>
        <v>698.5</v>
      </c>
      <c r="K21" s="42">
        <f t="shared" ref="K21:S21" si="32">J21*1.1</f>
        <v>768.35</v>
      </c>
      <c r="L21" s="42">
        <f t="shared" si="32"/>
        <v>845.18500000000006</v>
      </c>
      <c r="M21" s="42">
        <f t="shared" si="32"/>
        <v>929.70350000000019</v>
      </c>
      <c r="N21" s="42">
        <f t="shared" si="32"/>
        <v>1022.6738500000002</v>
      </c>
      <c r="O21" s="42">
        <f t="shared" si="32"/>
        <v>1124.9412350000005</v>
      </c>
      <c r="P21" s="42">
        <f t="shared" si="32"/>
        <v>1237.4353585000006</v>
      </c>
      <c r="Q21" s="42">
        <f t="shared" si="32"/>
        <v>1361.1788943500007</v>
      </c>
      <c r="R21" s="42">
        <f t="shared" si="32"/>
        <v>1497.296783785001</v>
      </c>
      <c r="S21" s="42">
        <f t="shared" si="32"/>
        <v>1647.0264621635013</v>
      </c>
      <c r="T21" s="42"/>
      <c r="U21" s="42">
        <f t="shared" si="15"/>
        <v>1689.96875</v>
      </c>
      <c r="V21" s="42">
        <f t="shared" si="15"/>
        <v>1732.21796875</v>
      </c>
      <c r="W21" s="42">
        <f t="shared" si="15"/>
        <v>1775.5234179687495</v>
      </c>
      <c r="X21" s="42">
        <f t="shared" si="15"/>
        <v>1819.9115034179683</v>
      </c>
      <c r="Y21" s="42">
        <f t="shared" si="15"/>
        <v>1865.4092910034169</v>
      </c>
      <c r="Z21" s="42">
        <f t="shared" si="15"/>
        <v>1912.0445232785023</v>
      </c>
      <c r="AA21" s="42">
        <f t="shared" si="15"/>
        <v>1959.8456363604646</v>
      </c>
      <c r="AB21" s="42">
        <f t="shared" si="15"/>
        <v>2008.8417772694763</v>
      </c>
      <c r="AC21" s="42">
        <f t="shared" si="15"/>
        <v>2059.0628217012131</v>
      </c>
      <c r="AD21" s="42">
        <f t="shared" si="15"/>
        <v>2110.5393922437434</v>
      </c>
      <c r="AE21" s="42"/>
      <c r="AF21" s="42"/>
      <c r="AG21" s="42">
        <f t="shared" si="16"/>
        <v>-991.46875</v>
      </c>
      <c r="AH21" s="42">
        <f t="shared" si="17"/>
        <v>-963.86796874999993</v>
      </c>
      <c r="AI21" s="42">
        <f t="shared" si="18"/>
        <v>-930.33841796874947</v>
      </c>
      <c r="AJ21" s="42">
        <f t="shared" si="19"/>
        <v>-890.20800341796814</v>
      </c>
      <c r="AK21" s="42">
        <f t="shared" si="20"/>
        <v>-842.73544100341667</v>
      </c>
      <c r="AL21" s="42">
        <f t="shared" si="21"/>
        <v>-787.10328827850185</v>
      </c>
      <c r="AM21" s="42">
        <f t="shared" si="22"/>
        <v>-722.41027786046402</v>
      </c>
      <c r="AN21" s="42">
        <f t="shared" si="23"/>
        <v>-647.66288291947558</v>
      </c>
      <c r="AO21" s="42">
        <f t="shared" si="24"/>
        <v>-561.7660379162121</v>
      </c>
      <c r="AP21" s="42">
        <f t="shared" si="25"/>
        <v>-463.51293008024209</v>
      </c>
      <c r="AQ21" s="42"/>
      <c r="AR21" s="42">
        <f t="shared" si="26"/>
        <v>67598.75</v>
      </c>
      <c r="AS21" s="42">
        <f t="shared" ref="AS21:BA21" si="33">AR21*$AR$3</f>
        <v>69288.71875</v>
      </c>
      <c r="AT21" s="42">
        <f t="shared" si="33"/>
        <v>71020.936718749988</v>
      </c>
      <c r="AU21" s="42">
        <f t="shared" si="33"/>
        <v>72796.460136718728</v>
      </c>
      <c r="AV21" s="42">
        <f t="shared" si="33"/>
        <v>74616.371640136684</v>
      </c>
      <c r="AW21" s="42">
        <f t="shared" si="33"/>
        <v>76481.780931140092</v>
      </c>
      <c r="AX21" s="42">
        <f t="shared" si="33"/>
        <v>78393.825454418591</v>
      </c>
      <c r="AY21" s="42">
        <f t="shared" si="33"/>
        <v>80353.671090779055</v>
      </c>
      <c r="AZ21" s="42">
        <f t="shared" si="33"/>
        <v>82362.512868048521</v>
      </c>
      <c r="BA21" s="42">
        <f t="shared" si="33"/>
        <v>84421.575689749734</v>
      </c>
    </row>
    <row r="22" spans="1:53" ht="17.25" customHeight="1" x14ac:dyDescent="0.25">
      <c r="A22" s="46"/>
      <c r="B22" s="3">
        <f>'HUD Income'!$C$37</f>
        <v>66160</v>
      </c>
      <c r="C22" s="1">
        <v>1</v>
      </c>
      <c r="D22" s="3">
        <f>'HUD Income'!$M$37</f>
        <v>1654</v>
      </c>
      <c r="E22" s="3">
        <f t="shared" si="10"/>
        <v>1654</v>
      </c>
      <c r="F22" s="3">
        <f>Rents!$E$56</f>
        <v>635</v>
      </c>
      <c r="G22" s="3">
        <f t="shared" si="11"/>
        <v>-1019</v>
      </c>
      <c r="H22" s="17" t="str">
        <f t="shared" si="12"/>
        <v>N/A</v>
      </c>
      <c r="J22" s="42">
        <f t="shared" si="13"/>
        <v>698.5</v>
      </c>
      <c r="K22" s="42">
        <f t="shared" ref="K22:S22" si="34">J22*1.1</f>
        <v>768.35</v>
      </c>
      <c r="L22" s="42">
        <f t="shared" si="34"/>
        <v>845.18500000000006</v>
      </c>
      <c r="M22" s="42">
        <f t="shared" si="34"/>
        <v>929.70350000000019</v>
      </c>
      <c r="N22" s="42">
        <f t="shared" si="34"/>
        <v>1022.6738500000002</v>
      </c>
      <c r="O22" s="42">
        <f t="shared" si="34"/>
        <v>1124.9412350000005</v>
      </c>
      <c r="P22" s="42">
        <f t="shared" si="34"/>
        <v>1237.4353585000006</v>
      </c>
      <c r="Q22" s="42">
        <f t="shared" si="34"/>
        <v>1361.1788943500007</v>
      </c>
      <c r="R22" s="42">
        <f t="shared" si="34"/>
        <v>1497.296783785001</v>
      </c>
      <c r="S22" s="42">
        <f t="shared" si="34"/>
        <v>1647.0264621635013</v>
      </c>
      <c r="T22" s="42"/>
      <c r="U22" s="42">
        <f t="shared" si="15"/>
        <v>1695.3500000000001</v>
      </c>
      <c r="V22" s="42">
        <f t="shared" si="15"/>
        <v>1737.7337499999996</v>
      </c>
      <c r="W22" s="42">
        <f t="shared" si="15"/>
        <v>1781.1770937499996</v>
      </c>
      <c r="X22" s="42">
        <f t="shared" si="15"/>
        <v>1825.7065210937496</v>
      </c>
      <c r="Y22" s="42">
        <f t="shared" si="15"/>
        <v>1871.3491841210932</v>
      </c>
      <c r="Z22" s="42">
        <f t="shared" si="15"/>
        <v>1918.1329137241207</v>
      </c>
      <c r="AA22" s="42">
        <f t="shared" si="15"/>
        <v>1966.0862365672235</v>
      </c>
      <c r="AB22" s="42">
        <f t="shared" si="15"/>
        <v>2015.2383924814039</v>
      </c>
      <c r="AC22" s="42">
        <f t="shared" si="15"/>
        <v>2065.6193522934386</v>
      </c>
      <c r="AD22" s="42">
        <f t="shared" si="15"/>
        <v>2117.2598361007745</v>
      </c>
      <c r="AE22" s="42"/>
      <c r="AF22" s="42"/>
      <c r="AG22" s="42">
        <f t="shared" si="16"/>
        <v>-996.85000000000014</v>
      </c>
      <c r="AH22" s="42">
        <f t="shared" si="17"/>
        <v>-969.38374999999962</v>
      </c>
      <c r="AI22" s="42">
        <f t="shared" si="18"/>
        <v>-935.99209374999953</v>
      </c>
      <c r="AJ22" s="42">
        <f t="shared" si="19"/>
        <v>-896.00302109374945</v>
      </c>
      <c r="AK22" s="42">
        <f t="shared" si="20"/>
        <v>-848.67533412109299</v>
      </c>
      <c r="AL22" s="42">
        <f t="shared" si="21"/>
        <v>-793.19167872412027</v>
      </c>
      <c r="AM22" s="42">
        <f t="shared" si="22"/>
        <v>-728.65087806722295</v>
      </c>
      <c r="AN22" s="42">
        <f t="shared" si="23"/>
        <v>-654.05949813140319</v>
      </c>
      <c r="AO22" s="42">
        <f t="shared" si="24"/>
        <v>-568.3225685084376</v>
      </c>
      <c r="AP22" s="42">
        <f t="shared" si="25"/>
        <v>-470.2333739372732</v>
      </c>
      <c r="AQ22" s="42"/>
      <c r="AR22" s="42">
        <f t="shared" si="26"/>
        <v>67814</v>
      </c>
      <c r="AS22" s="42">
        <f t="shared" ref="AS22:BA22" si="35">AR22*$AR$3</f>
        <v>69509.349999999991</v>
      </c>
      <c r="AT22" s="42">
        <f t="shared" si="35"/>
        <v>71247.083749999991</v>
      </c>
      <c r="AU22" s="42">
        <f t="shared" si="35"/>
        <v>73028.260843749988</v>
      </c>
      <c r="AV22" s="42">
        <f t="shared" si="35"/>
        <v>74853.967364843731</v>
      </c>
      <c r="AW22" s="42">
        <f t="shared" si="35"/>
        <v>76725.316548964824</v>
      </c>
      <c r="AX22" s="42">
        <f t="shared" si="35"/>
        <v>78643.449462688935</v>
      </c>
      <c r="AY22" s="42">
        <f t="shared" si="35"/>
        <v>80609.535699256157</v>
      </c>
      <c r="AZ22" s="42">
        <f t="shared" si="35"/>
        <v>82624.774091737549</v>
      </c>
      <c r="BA22" s="42">
        <f t="shared" si="35"/>
        <v>84690.393444030982</v>
      </c>
    </row>
    <row r="23" spans="1:53" ht="17.25" customHeight="1" x14ac:dyDescent="0.25">
      <c r="A23" s="46"/>
      <c r="B23" s="3">
        <f>'HUD Income'!$C$41</f>
        <v>79392</v>
      </c>
      <c r="C23" s="1">
        <v>1.2</v>
      </c>
      <c r="D23" s="3">
        <f>'HUD Income'!$M$41</f>
        <v>1984.8</v>
      </c>
      <c r="E23" s="3">
        <f t="shared" si="10"/>
        <v>1984.8</v>
      </c>
      <c r="F23" s="3">
        <f>Rents!$E$56</f>
        <v>635</v>
      </c>
      <c r="G23" s="3">
        <f t="shared" si="11"/>
        <v>-1349.8</v>
      </c>
      <c r="H23" s="17" t="str">
        <f t="shared" si="12"/>
        <v>N/A</v>
      </c>
      <c r="J23" s="42">
        <f t="shared" si="13"/>
        <v>698.5</v>
      </c>
      <c r="K23" s="42">
        <f t="shared" ref="K23:S23" si="36">J23*1.1</f>
        <v>768.35</v>
      </c>
      <c r="L23" s="42">
        <f t="shared" si="36"/>
        <v>845.18500000000006</v>
      </c>
      <c r="M23" s="42">
        <f t="shared" si="36"/>
        <v>929.70350000000019</v>
      </c>
      <c r="N23" s="42">
        <f t="shared" si="36"/>
        <v>1022.6738500000002</v>
      </c>
      <c r="O23" s="42">
        <f t="shared" si="36"/>
        <v>1124.9412350000005</v>
      </c>
      <c r="P23" s="42">
        <f t="shared" si="36"/>
        <v>1237.4353585000006</v>
      </c>
      <c r="Q23" s="42">
        <f t="shared" si="36"/>
        <v>1361.1788943500007</v>
      </c>
      <c r="R23" s="42">
        <f t="shared" si="36"/>
        <v>1497.296783785001</v>
      </c>
      <c r="S23" s="42">
        <f t="shared" si="36"/>
        <v>1647.0264621635013</v>
      </c>
      <c r="T23" s="42"/>
      <c r="U23" s="42">
        <f t="shared" si="15"/>
        <v>2034.4199999999998</v>
      </c>
      <c r="V23" s="42">
        <f t="shared" si="15"/>
        <v>2085.2804999999994</v>
      </c>
      <c r="W23" s="42">
        <f t="shared" si="15"/>
        <v>2137.4125124999996</v>
      </c>
      <c r="X23" s="42">
        <f t="shared" si="15"/>
        <v>2190.8478253124995</v>
      </c>
      <c r="Y23" s="42">
        <f t="shared" si="15"/>
        <v>2245.6190209453116</v>
      </c>
      <c r="Z23" s="42">
        <f t="shared" si="15"/>
        <v>2301.7594964689442</v>
      </c>
      <c r="AA23" s="42">
        <f t="shared" si="15"/>
        <v>2359.3034838806675</v>
      </c>
      <c r="AB23" s="42">
        <f t="shared" si="15"/>
        <v>2418.2860709776842</v>
      </c>
      <c r="AC23" s="42">
        <f t="shared" si="15"/>
        <v>2478.7432227521263</v>
      </c>
      <c r="AD23" s="42">
        <f t="shared" si="15"/>
        <v>2540.711803320929</v>
      </c>
      <c r="AE23" s="42"/>
      <c r="AF23" s="42"/>
      <c r="AG23" s="42">
        <f t="shared" si="16"/>
        <v>-1335.9199999999998</v>
      </c>
      <c r="AH23" s="42">
        <f t="shared" si="17"/>
        <v>-1316.9304999999995</v>
      </c>
      <c r="AI23" s="42">
        <f t="shared" si="18"/>
        <v>-1292.2275124999996</v>
      </c>
      <c r="AJ23" s="42">
        <f t="shared" si="19"/>
        <v>-1261.1443253124994</v>
      </c>
      <c r="AK23" s="42">
        <f t="shared" si="20"/>
        <v>-1222.9451709453115</v>
      </c>
      <c r="AL23" s="42">
        <f t="shared" si="21"/>
        <v>-1176.8182614689438</v>
      </c>
      <c r="AM23" s="42">
        <f t="shared" si="22"/>
        <v>-1121.8681253806669</v>
      </c>
      <c r="AN23" s="42">
        <f t="shared" si="23"/>
        <v>-1057.1071766276834</v>
      </c>
      <c r="AO23" s="42">
        <f t="shared" si="24"/>
        <v>-981.44643896712523</v>
      </c>
      <c r="AP23" s="42">
        <f t="shared" si="25"/>
        <v>-893.68534115742773</v>
      </c>
      <c r="AQ23" s="42"/>
      <c r="AR23" s="42">
        <f t="shared" si="26"/>
        <v>81376.799999999988</v>
      </c>
      <c r="AS23" s="42">
        <f t="shared" ref="AS23:BA23" si="37">AR23*$AR$3</f>
        <v>83411.219999999987</v>
      </c>
      <c r="AT23" s="42">
        <f t="shared" si="37"/>
        <v>85496.50049999998</v>
      </c>
      <c r="AU23" s="42">
        <f t="shared" si="37"/>
        <v>87633.913012499979</v>
      </c>
      <c r="AV23" s="42">
        <f t="shared" si="37"/>
        <v>89824.760837812471</v>
      </c>
      <c r="AW23" s="42">
        <f t="shared" si="37"/>
        <v>92070.379858757777</v>
      </c>
      <c r="AX23" s="42">
        <f t="shared" si="37"/>
        <v>94372.139355226711</v>
      </c>
      <c r="AY23" s="42">
        <f t="shared" si="37"/>
        <v>96731.442839107374</v>
      </c>
      <c r="AZ23" s="42">
        <f t="shared" si="37"/>
        <v>99149.728910085047</v>
      </c>
      <c r="BA23" s="42">
        <f t="shared" si="37"/>
        <v>101628.47213283717</v>
      </c>
    </row>
    <row r="24" spans="1:53" ht="17.25" customHeight="1" x14ac:dyDescent="0.25">
      <c r="B24" s="19" t="s">
        <v>57</v>
      </c>
    </row>
    <row r="25" spans="1:53" s="19" customFormat="1" ht="17.25" customHeight="1" x14ac:dyDescent="0.25">
      <c r="B25" s="20" t="s">
        <v>0</v>
      </c>
      <c r="C25" s="20" t="s">
        <v>1</v>
      </c>
      <c r="D25" s="20" t="s">
        <v>3</v>
      </c>
      <c r="E25" s="20" t="s">
        <v>39</v>
      </c>
      <c r="F25" s="20" t="s">
        <v>2</v>
      </c>
      <c r="G25" s="20" t="s">
        <v>58</v>
      </c>
      <c r="H25" s="21" t="s">
        <v>38</v>
      </c>
      <c r="J25" s="30" t="s">
        <v>114</v>
      </c>
      <c r="K25" s="30" t="s">
        <v>104</v>
      </c>
      <c r="L25" s="30" t="s">
        <v>105</v>
      </c>
      <c r="M25" s="30" t="s">
        <v>106</v>
      </c>
      <c r="N25" s="30" t="s">
        <v>107</v>
      </c>
      <c r="O25" s="30" t="s">
        <v>108</v>
      </c>
      <c r="P25" s="30" t="s">
        <v>109</v>
      </c>
      <c r="Q25" s="30" t="s">
        <v>110</v>
      </c>
      <c r="R25" s="30" t="s">
        <v>111</v>
      </c>
      <c r="S25" s="30" t="s">
        <v>112</v>
      </c>
      <c r="U25" s="30" t="s">
        <v>114</v>
      </c>
      <c r="V25" s="30" t="s">
        <v>104</v>
      </c>
      <c r="W25" s="30" t="s">
        <v>105</v>
      </c>
      <c r="X25" s="30" t="s">
        <v>106</v>
      </c>
      <c r="Y25" s="30" t="s">
        <v>107</v>
      </c>
      <c r="Z25" s="30" t="s">
        <v>108</v>
      </c>
      <c r="AA25" s="30" t="s">
        <v>109</v>
      </c>
      <c r="AB25" s="30" t="s">
        <v>110</v>
      </c>
      <c r="AC25" s="30" t="s">
        <v>111</v>
      </c>
      <c r="AD25" s="30" t="s">
        <v>112</v>
      </c>
      <c r="AG25" s="30" t="s">
        <v>114</v>
      </c>
      <c r="AH25" s="30" t="s">
        <v>104</v>
      </c>
      <c r="AI25" s="30" t="s">
        <v>105</v>
      </c>
      <c r="AJ25" s="30" t="s">
        <v>106</v>
      </c>
      <c r="AK25" s="30" t="s">
        <v>107</v>
      </c>
      <c r="AL25" s="30" t="s">
        <v>108</v>
      </c>
      <c r="AM25" s="30" t="s">
        <v>109</v>
      </c>
      <c r="AN25" s="30" t="s">
        <v>110</v>
      </c>
      <c r="AO25" s="30" t="s">
        <v>111</v>
      </c>
      <c r="AP25" s="30" t="s">
        <v>112</v>
      </c>
      <c r="AR25" s="30" t="s">
        <v>114</v>
      </c>
      <c r="AS25" s="30" t="s">
        <v>104</v>
      </c>
      <c r="AT25" s="30" t="s">
        <v>105</v>
      </c>
      <c r="AU25" s="30" t="s">
        <v>106</v>
      </c>
      <c r="AV25" s="30" t="s">
        <v>107</v>
      </c>
      <c r="AW25" s="30" t="s">
        <v>108</v>
      </c>
      <c r="AX25" s="30" t="s">
        <v>109</v>
      </c>
      <c r="AY25" s="30" t="s">
        <v>110</v>
      </c>
      <c r="AZ25" s="30" t="s">
        <v>111</v>
      </c>
      <c r="BA25" s="30" t="s">
        <v>112</v>
      </c>
    </row>
    <row r="26" spans="1:53" ht="17.25" customHeight="1" x14ac:dyDescent="0.25">
      <c r="A26" s="46" t="s">
        <v>33</v>
      </c>
      <c r="B26" s="3"/>
      <c r="C26" s="1"/>
      <c r="D26" s="3"/>
      <c r="E26" s="3"/>
      <c r="F26" s="3"/>
      <c r="G26" s="3"/>
      <c r="H26" s="17"/>
    </row>
    <row r="27" spans="1:53" ht="17.25" customHeight="1" x14ac:dyDescent="0.25">
      <c r="A27" s="46"/>
      <c r="B27" s="3"/>
      <c r="C27" s="1"/>
      <c r="D27" s="3"/>
      <c r="E27" s="3"/>
      <c r="F27" s="3"/>
      <c r="G27" s="3"/>
      <c r="H27" s="17"/>
      <c r="I27" s="11"/>
    </row>
    <row r="28" spans="1:53" ht="17.25" customHeight="1" x14ac:dyDescent="0.25">
      <c r="A28" s="46"/>
      <c r="B28" s="3">
        <f>'HUD Income'!$B$21</f>
        <v>28840</v>
      </c>
      <c r="C28" s="1">
        <v>0.4</v>
      </c>
      <c r="D28" s="3">
        <f>'HUD Income'!$L$21</f>
        <v>721</v>
      </c>
      <c r="E28" s="3">
        <f t="shared" ref="E28:E33" si="38">B28*0.3/12</f>
        <v>721</v>
      </c>
      <c r="F28" s="3">
        <f>Rents!$E$58</f>
        <v>720</v>
      </c>
      <c r="G28" s="3">
        <f t="shared" ref="G28:G33" si="39">F28-E28</f>
        <v>-1</v>
      </c>
      <c r="H28" s="17" t="str">
        <f t="shared" ref="H28:H33" si="40">IF(G28&gt;0,G28,"N/A")</f>
        <v>N/A</v>
      </c>
      <c r="I28" s="11"/>
      <c r="J28" s="42">
        <f t="shared" ref="J28:J33" si="41">$F28*1.1</f>
        <v>792.00000000000011</v>
      </c>
      <c r="K28" s="42">
        <f t="shared" ref="K28:S28" si="42">J28*1.1</f>
        <v>871.20000000000016</v>
      </c>
      <c r="L28" s="42">
        <f t="shared" si="42"/>
        <v>958.32000000000028</v>
      </c>
      <c r="M28" s="42">
        <f t="shared" si="42"/>
        <v>1054.1520000000005</v>
      </c>
      <c r="N28" s="42">
        <f t="shared" si="42"/>
        <v>1159.5672000000006</v>
      </c>
      <c r="O28" s="42">
        <f t="shared" si="42"/>
        <v>1275.5239200000008</v>
      </c>
      <c r="P28" s="42">
        <f t="shared" si="42"/>
        <v>1403.0763120000011</v>
      </c>
      <c r="Q28" s="42">
        <f t="shared" si="42"/>
        <v>1543.3839432000013</v>
      </c>
      <c r="R28" s="42">
        <f t="shared" si="42"/>
        <v>1697.7223375200017</v>
      </c>
      <c r="S28" s="42">
        <f t="shared" si="42"/>
        <v>1867.4945712720021</v>
      </c>
      <c r="T28" s="42"/>
      <c r="U28" s="42">
        <f t="shared" ref="U28:AD33" si="43">(AR28*$U$4)/12</f>
        <v>739.02499999999998</v>
      </c>
      <c r="V28" s="42">
        <f t="shared" si="43"/>
        <v>757.50062499999979</v>
      </c>
      <c r="W28" s="42">
        <f t="shared" si="43"/>
        <v>776.43814062499985</v>
      </c>
      <c r="X28" s="42">
        <f t="shared" si="43"/>
        <v>795.84909414062474</v>
      </c>
      <c r="Y28" s="42">
        <f t="shared" si="43"/>
        <v>815.74532149414017</v>
      </c>
      <c r="Z28" s="42">
        <f t="shared" si="43"/>
        <v>836.1389545314936</v>
      </c>
      <c r="AA28" s="42">
        <f t="shared" si="43"/>
        <v>857.04242839478081</v>
      </c>
      <c r="AB28" s="42">
        <f t="shared" si="43"/>
        <v>878.4684891046503</v>
      </c>
      <c r="AC28" s="42">
        <f t="shared" si="43"/>
        <v>900.43020133226662</v>
      </c>
      <c r="AD28" s="42">
        <f t="shared" si="43"/>
        <v>922.94095636557313</v>
      </c>
      <c r="AE28" s="42"/>
      <c r="AF28" s="42"/>
      <c r="AG28" s="42">
        <f t="shared" ref="AG28:AG33" si="44">J28-U28</f>
        <v>52.975000000000136</v>
      </c>
      <c r="AH28" s="42">
        <f t="shared" ref="AH28:AH33" si="45">K28-V28</f>
        <v>113.69937500000037</v>
      </c>
      <c r="AI28" s="42">
        <f t="shared" ref="AI28:AI33" si="46">L28-W28</f>
        <v>181.88185937500043</v>
      </c>
      <c r="AJ28" s="42">
        <f t="shared" ref="AJ28:AJ33" si="47">M28-X28</f>
        <v>258.30290585937576</v>
      </c>
      <c r="AK28" s="42">
        <f t="shared" ref="AK28:AK33" si="48">N28-Y28</f>
        <v>343.82187850586047</v>
      </c>
      <c r="AL28" s="42">
        <f t="shared" ref="AL28:AL33" si="49">O28-Z28</f>
        <v>439.38496546850718</v>
      </c>
      <c r="AM28" s="42">
        <f t="shared" ref="AM28:AM33" si="50">P28-AA28</f>
        <v>546.03388360522024</v>
      </c>
      <c r="AN28" s="42">
        <f t="shared" ref="AN28:AN33" si="51">Q28-AB28</f>
        <v>664.91545409535104</v>
      </c>
      <c r="AO28" s="42">
        <f t="shared" ref="AO28:AO33" si="52">R28-AC28</f>
        <v>797.29213618773508</v>
      </c>
      <c r="AP28" s="42">
        <f t="shared" ref="AP28:AP33" si="53">S28-AD28</f>
        <v>944.55361490642895</v>
      </c>
      <c r="AQ28" s="42"/>
      <c r="AR28" s="42">
        <f t="shared" ref="AR28:AR33" si="54">B28*$AR$3</f>
        <v>29560.999999999996</v>
      </c>
      <c r="AS28" s="42">
        <f t="shared" ref="AS28:BA28" si="55">AR28*$AR$3</f>
        <v>30300.024999999994</v>
      </c>
      <c r="AT28" s="42">
        <f t="shared" si="55"/>
        <v>31057.525624999991</v>
      </c>
      <c r="AU28" s="42">
        <f t="shared" si="55"/>
        <v>31833.963765624987</v>
      </c>
      <c r="AV28" s="42">
        <f t="shared" si="55"/>
        <v>32629.81285976561</v>
      </c>
      <c r="AW28" s="42">
        <f t="shared" si="55"/>
        <v>33445.558181259745</v>
      </c>
      <c r="AX28" s="42">
        <f t="shared" si="55"/>
        <v>34281.697135791233</v>
      </c>
      <c r="AY28" s="42">
        <f t="shared" si="55"/>
        <v>35138.739564186013</v>
      </c>
      <c r="AZ28" s="42">
        <f t="shared" si="55"/>
        <v>36017.208053290662</v>
      </c>
      <c r="BA28" s="42">
        <f t="shared" si="55"/>
        <v>36917.638254622929</v>
      </c>
    </row>
    <row r="29" spans="1:53" ht="17.25" customHeight="1" x14ac:dyDescent="0.25">
      <c r="A29" s="46"/>
      <c r="B29" s="3">
        <f>'HUD Income'!$B$25</f>
        <v>36050</v>
      </c>
      <c r="C29" s="1">
        <v>0.5</v>
      </c>
      <c r="D29" s="3">
        <f>'HUD Income'!$L$25</f>
        <v>901.25</v>
      </c>
      <c r="E29" s="3">
        <f t="shared" si="38"/>
        <v>901.25</v>
      </c>
      <c r="F29" s="3">
        <f>Rents!$E$58</f>
        <v>720</v>
      </c>
      <c r="G29" s="3">
        <f t="shared" si="39"/>
        <v>-181.25</v>
      </c>
      <c r="H29" s="17" t="str">
        <f t="shared" si="40"/>
        <v>N/A</v>
      </c>
      <c r="I29" s="11"/>
      <c r="J29" s="42">
        <f t="shared" si="41"/>
        <v>792.00000000000011</v>
      </c>
      <c r="K29" s="42">
        <f t="shared" ref="K29:S29" si="56">J29*1.1</f>
        <v>871.20000000000016</v>
      </c>
      <c r="L29" s="42">
        <f t="shared" si="56"/>
        <v>958.32000000000028</v>
      </c>
      <c r="M29" s="42">
        <f t="shared" si="56"/>
        <v>1054.1520000000005</v>
      </c>
      <c r="N29" s="42">
        <f t="shared" si="56"/>
        <v>1159.5672000000006</v>
      </c>
      <c r="O29" s="42">
        <f t="shared" si="56"/>
        <v>1275.5239200000008</v>
      </c>
      <c r="P29" s="42">
        <f t="shared" si="56"/>
        <v>1403.0763120000011</v>
      </c>
      <c r="Q29" s="42">
        <f t="shared" si="56"/>
        <v>1543.3839432000013</v>
      </c>
      <c r="R29" s="42">
        <f t="shared" si="56"/>
        <v>1697.7223375200017</v>
      </c>
      <c r="S29" s="42">
        <f t="shared" si="56"/>
        <v>1867.4945712720021</v>
      </c>
      <c r="T29" s="42"/>
      <c r="U29" s="42">
        <f t="shared" si="43"/>
        <v>923.78125</v>
      </c>
      <c r="V29" s="42">
        <f t="shared" si="43"/>
        <v>946.87578124999993</v>
      </c>
      <c r="W29" s="42">
        <f t="shared" si="43"/>
        <v>970.54767578124984</v>
      </c>
      <c r="X29" s="42">
        <f t="shared" si="43"/>
        <v>994.81136767578107</v>
      </c>
      <c r="Y29" s="42">
        <f t="shared" si="43"/>
        <v>1019.6816518676754</v>
      </c>
      <c r="Z29" s="42">
        <f t="shared" si="43"/>
        <v>1045.1736931643673</v>
      </c>
      <c r="AA29" s="42">
        <f t="shared" si="43"/>
        <v>1071.3030354934763</v>
      </c>
      <c r="AB29" s="42">
        <f t="shared" si="43"/>
        <v>1098.0856113808131</v>
      </c>
      <c r="AC29" s="42">
        <f t="shared" si="43"/>
        <v>1125.5377516653334</v>
      </c>
      <c r="AD29" s="42">
        <f t="shared" si="43"/>
        <v>1153.6761954569668</v>
      </c>
      <c r="AE29" s="42"/>
      <c r="AF29" s="42"/>
      <c r="AG29" s="42">
        <f t="shared" si="44"/>
        <v>-131.78124999999989</v>
      </c>
      <c r="AH29" s="42">
        <f t="shared" si="45"/>
        <v>-75.675781249999773</v>
      </c>
      <c r="AI29" s="42">
        <f t="shared" si="46"/>
        <v>-12.227675781249559</v>
      </c>
      <c r="AJ29" s="42">
        <f t="shared" si="47"/>
        <v>59.340632324219428</v>
      </c>
      <c r="AK29" s="42">
        <f t="shared" si="48"/>
        <v>139.8855481323252</v>
      </c>
      <c r="AL29" s="42">
        <f t="shared" si="49"/>
        <v>230.35022683563352</v>
      </c>
      <c r="AM29" s="42">
        <f t="shared" si="50"/>
        <v>331.77327650652478</v>
      </c>
      <c r="AN29" s="42">
        <f t="shared" si="51"/>
        <v>445.29833181918821</v>
      </c>
      <c r="AO29" s="42">
        <f t="shared" si="52"/>
        <v>572.18458585466828</v>
      </c>
      <c r="AP29" s="42">
        <f t="shared" si="53"/>
        <v>713.81837581503532</v>
      </c>
      <c r="AQ29" s="42"/>
      <c r="AR29" s="42">
        <f t="shared" si="54"/>
        <v>36951.25</v>
      </c>
      <c r="AS29" s="42">
        <f t="shared" ref="AS29:BA29" si="57">AR29*$AR$3</f>
        <v>37875.03125</v>
      </c>
      <c r="AT29" s="42">
        <f t="shared" si="57"/>
        <v>38821.907031249997</v>
      </c>
      <c r="AU29" s="42">
        <f t="shared" si="57"/>
        <v>39792.45470703124</v>
      </c>
      <c r="AV29" s="42">
        <f t="shared" si="57"/>
        <v>40787.266074707019</v>
      </c>
      <c r="AW29" s="42">
        <f t="shared" si="57"/>
        <v>41806.94772657469</v>
      </c>
      <c r="AX29" s="42">
        <f t="shared" si="57"/>
        <v>42852.121419739051</v>
      </c>
      <c r="AY29" s="42">
        <f t="shared" si="57"/>
        <v>43923.424455232525</v>
      </c>
      <c r="AZ29" s="42">
        <f t="shared" si="57"/>
        <v>45021.510066613337</v>
      </c>
      <c r="BA29" s="42">
        <f t="shared" si="57"/>
        <v>46147.047818278668</v>
      </c>
    </row>
    <row r="30" spans="1:53" ht="17.25" customHeight="1" x14ac:dyDescent="0.25">
      <c r="A30" s="46"/>
      <c r="B30" s="3">
        <f>'HUD Income'!$B$29</f>
        <v>43260</v>
      </c>
      <c r="C30" s="1">
        <v>0.6</v>
      </c>
      <c r="D30" s="3">
        <f>'HUD Income'!$L$29</f>
        <v>1081.5</v>
      </c>
      <c r="E30" s="3">
        <f t="shared" si="38"/>
        <v>1081.5</v>
      </c>
      <c r="F30" s="3">
        <f>Rents!$E$58</f>
        <v>720</v>
      </c>
      <c r="G30" s="3">
        <f t="shared" si="39"/>
        <v>-361.5</v>
      </c>
      <c r="H30" s="17" t="str">
        <f t="shared" si="40"/>
        <v>N/A</v>
      </c>
      <c r="I30" s="11"/>
      <c r="J30" s="42">
        <f t="shared" si="41"/>
        <v>792.00000000000011</v>
      </c>
      <c r="K30" s="42">
        <f t="shared" ref="K30:S30" si="58">J30*1.1</f>
        <v>871.20000000000016</v>
      </c>
      <c r="L30" s="42">
        <f t="shared" si="58"/>
        <v>958.32000000000028</v>
      </c>
      <c r="M30" s="42">
        <f t="shared" si="58"/>
        <v>1054.1520000000005</v>
      </c>
      <c r="N30" s="42">
        <f t="shared" si="58"/>
        <v>1159.5672000000006</v>
      </c>
      <c r="O30" s="42">
        <f t="shared" si="58"/>
        <v>1275.5239200000008</v>
      </c>
      <c r="P30" s="42">
        <f t="shared" si="58"/>
        <v>1403.0763120000011</v>
      </c>
      <c r="Q30" s="42">
        <f t="shared" si="58"/>
        <v>1543.3839432000013</v>
      </c>
      <c r="R30" s="42">
        <f t="shared" si="58"/>
        <v>1697.7223375200017</v>
      </c>
      <c r="S30" s="42">
        <f t="shared" si="58"/>
        <v>1867.4945712720021</v>
      </c>
      <c r="T30" s="42"/>
      <c r="U30" s="42">
        <f t="shared" si="43"/>
        <v>1108.5374999999997</v>
      </c>
      <c r="V30" s="42">
        <f t="shared" si="43"/>
        <v>1136.2509374999997</v>
      </c>
      <c r="W30" s="42">
        <f t="shared" si="43"/>
        <v>1164.6572109374995</v>
      </c>
      <c r="X30" s="42">
        <f t="shared" si="43"/>
        <v>1193.7736412109371</v>
      </c>
      <c r="Y30" s="42">
        <f t="shared" si="43"/>
        <v>1223.6179822412103</v>
      </c>
      <c r="Z30" s="42">
        <f t="shared" si="43"/>
        <v>1254.2084317972406</v>
      </c>
      <c r="AA30" s="42">
        <f t="shared" si="43"/>
        <v>1285.5636425921714</v>
      </c>
      <c r="AB30" s="42">
        <f t="shared" si="43"/>
        <v>1317.7027336569756</v>
      </c>
      <c r="AC30" s="42">
        <f t="shared" si="43"/>
        <v>1350.6453019983999</v>
      </c>
      <c r="AD30" s="42">
        <f t="shared" si="43"/>
        <v>1384.4114345483597</v>
      </c>
      <c r="AE30" s="42"/>
      <c r="AF30" s="42"/>
      <c r="AG30" s="42">
        <f t="shared" si="44"/>
        <v>-316.53749999999957</v>
      </c>
      <c r="AH30" s="42">
        <f t="shared" si="45"/>
        <v>-265.05093749999958</v>
      </c>
      <c r="AI30" s="42">
        <f t="shared" si="46"/>
        <v>-206.33721093749921</v>
      </c>
      <c r="AJ30" s="42">
        <f t="shared" si="47"/>
        <v>-139.62164121093656</v>
      </c>
      <c r="AK30" s="42">
        <f t="shared" si="48"/>
        <v>-64.050782241209617</v>
      </c>
      <c r="AL30" s="42">
        <f t="shared" si="49"/>
        <v>21.315488202760207</v>
      </c>
      <c r="AM30" s="42">
        <f t="shared" si="50"/>
        <v>117.51266940782966</v>
      </c>
      <c r="AN30" s="42">
        <f t="shared" si="51"/>
        <v>225.68120954302572</v>
      </c>
      <c r="AO30" s="42">
        <f t="shared" si="52"/>
        <v>347.07703552160183</v>
      </c>
      <c r="AP30" s="42">
        <f t="shared" si="53"/>
        <v>483.08313672364238</v>
      </c>
      <c r="AQ30" s="42"/>
      <c r="AR30" s="42">
        <f t="shared" si="54"/>
        <v>44341.499999999993</v>
      </c>
      <c r="AS30" s="42">
        <f t="shared" ref="AS30:BA30" si="59">AR30*$AR$3</f>
        <v>45450.037499999991</v>
      </c>
      <c r="AT30" s="42">
        <f t="shared" si="59"/>
        <v>46586.288437499985</v>
      </c>
      <c r="AU30" s="42">
        <f t="shared" si="59"/>
        <v>47750.945648437482</v>
      </c>
      <c r="AV30" s="42">
        <f t="shared" si="59"/>
        <v>48944.719289648412</v>
      </c>
      <c r="AW30" s="42">
        <f t="shared" si="59"/>
        <v>50168.337271889621</v>
      </c>
      <c r="AX30" s="42">
        <f t="shared" si="59"/>
        <v>51422.545703686854</v>
      </c>
      <c r="AY30" s="42">
        <f t="shared" si="59"/>
        <v>52708.109346279023</v>
      </c>
      <c r="AZ30" s="42">
        <f t="shared" si="59"/>
        <v>54025.812079935997</v>
      </c>
      <c r="BA30" s="42">
        <f t="shared" si="59"/>
        <v>55376.457381934393</v>
      </c>
    </row>
    <row r="31" spans="1:53" ht="17.25" customHeight="1" x14ac:dyDescent="0.25">
      <c r="A31" s="46"/>
      <c r="B31" s="3">
        <f>'HUD Income'!$B$33</f>
        <v>57700</v>
      </c>
      <c r="C31" s="1">
        <v>0.8</v>
      </c>
      <c r="D31" s="3">
        <f>'HUD Income'!$L$33</f>
        <v>1442.5</v>
      </c>
      <c r="E31" s="3">
        <f t="shared" si="38"/>
        <v>1442.5</v>
      </c>
      <c r="F31" s="3">
        <f>Rents!$E$58</f>
        <v>720</v>
      </c>
      <c r="G31" s="3">
        <f t="shared" si="39"/>
        <v>-722.5</v>
      </c>
      <c r="H31" s="17" t="str">
        <f t="shared" si="40"/>
        <v>N/A</v>
      </c>
      <c r="I31" s="11"/>
      <c r="J31" s="42">
        <f t="shared" si="41"/>
        <v>792.00000000000011</v>
      </c>
      <c r="K31" s="42">
        <f t="shared" ref="K31:S31" si="60">J31*1.1</f>
        <v>871.20000000000016</v>
      </c>
      <c r="L31" s="42">
        <f t="shared" si="60"/>
        <v>958.32000000000028</v>
      </c>
      <c r="M31" s="42">
        <f t="shared" si="60"/>
        <v>1054.1520000000005</v>
      </c>
      <c r="N31" s="42">
        <f t="shared" si="60"/>
        <v>1159.5672000000006</v>
      </c>
      <c r="O31" s="42">
        <f t="shared" si="60"/>
        <v>1275.5239200000008</v>
      </c>
      <c r="P31" s="42">
        <f t="shared" si="60"/>
        <v>1403.0763120000011</v>
      </c>
      <c r="Q31" s="42">
        <f t="shared" si="60"/>
        <v>1543.3839432000013</v>
      </c>
      <c r="R31" s="42">
        <f t="shared" si="60"/>
        <v>1697.7223375200017</v>
      </c>
      <c r="S31" s="42">
        <f t="shared" si="60"/>
        <v>1867.4945712720021</v>
      </c>
      <c r="T31" s="42"/>
      <c r="U31" s="42">
        <f t="shared" si="43"/>
        <v>1478.5624999999998</v>
      </c>
      <c r="V31" s="42">
        <f t="shared" si="43"/>
        <v>1515.5265624999995</v>
      </c>
      <c r="W31" s="42">
        <f t="shared" si="43"/>
        <v>1553.4147265624995</v>
      </c>
      <c r="X31" s="42">
        <f t="shared" si="43"/>
        <v>1592.2500947265617</v>
      </c>
      <c r="Y31" s="42">
        <f t="shared" si="43"/>
        <v>1632.0563470947257</v>
      </c>
      <c r="Z31" s="42">
        <f t="shared" si="43"/>
        <v>1672.8577557720937</v>
      </c>
      <c r="AA31" s="42">
        <f t="shared" si="43"/>
        <v>1714.679199666396</v>
      </c>
      <c r="AB31" s="42">
        <f t="shared" si="43"/>
        <v>1757.5461796580557</v>
      </c>
      <c r="AC31" s="42">
        <f t="shared" si="43"/>
        <v>1801.4848341495072</v>
      </c>
      <c r="AD31" s="42">
        <f t="shared" si="43"/>
        <v>1846.5219550032443</v>
      </c>
      <c r="AE31" s="42"/>
      <c r="AF31" s="42"/>
      <c r="AG31" s="42">
        <f t="shared" si="44"/>
        <v>-686.56249999999966</v>
      </c>
      <c r="AH31" s="42">
        <f t="shared" si="45"/>
        <v>-644.32656249999934</v>
      </c>
      <c r="AI31" s="42">
        <f t="shared" si="46"/>
        <v>-595.0947265624992</v>
      </c>
      <c r="AJ31" s="42">
        <f t="shared" si="47"/>
        <v>-538.09809472656116</v>
      </c>
      <c r="AK31" s="42">
        <f t="shared" si="48"/>
        <v>-472.48914709472501</v>
      </c>
      <c r="AL31" s="42">
        <f t="shared" si="49"/>
        <v>-397.33383577209293</v>
      </c>
      <c r="AM31" s="42">
        <f t="shared" si="50"/>
        <v>-311.60288766639496</v>
      </c>
      <c r="AN31" s="42">
        <f t="shared" si="51"/>
        <v>-214.16223645805439</v>
      </c>
      <c r="AO31" s="42">
        <f t="shared" si="52"/>
        <v>-103.76249662950545</v>
      </c>
      <c r="AP31" s="42">
        <f t="shared" si="53"/>
        <v>20.972616268757747</v>
      </c>
      <c r="AQ31" s="42"/>
      <c r="AR31" s="42">
        <f t="shared" si="54"/>
        <v>59142.499999999993</v>
      </c>
      <c r="AS31" s="42">
        <f t="shared" ref="AS31:BA31" si="61">AR31*$AR$3</f>
        <v>60621.062499999985</v>
      </c>
      <c r="AT31" s="42">
        <f t="shared" si="61"/>
        <v>62136.589062499981</v>
      </c>
      <c r="AU31" s="42">
        <f t="shared" si="61"/>
        <v>63690.003789062474</v>
      </c>
      <c r="AV31" s="42">
        <f t="shared" si="61"/>
        <v>65282.253883789032</v>
      </c>
      <c r="AW31" s="42">
        <f t="shared" si="61"/>
        <v>66914.310230883755</v>
      </c>
      <c r="AX31" s="42">
        <f t="shared" si="61"/>
        <v>68587.167986655841</v>
      </c>
      <c r="AY31" s="42">
        <f t="shared" si="61"/>
        <v>70301.847186322237</v>
      </c>
      <c r="AZ31" s="42">
        <f t="shared" si="61"/>
        <v>72059.393365980286</v>
      </c>
      <c r="BA31" s="42">
        <f t="shared" si="61"/>
        <v>73860.87820012978</v>
      </c>
    </row>
    <row r="32" spans="1:53" ht="17.25" customHeight="1" x14ac:dyDescent="0.25">
      <c r="A32" s="46"/>
      <c r="B32" s="3">
        <f>'HUD Income'!$B$37</f>
        <v>57890</v>
      </c>
      <c r="C32" s="1">
        <v>1</v>
      </c>
      <c r="D32" s="3">
        <f>'HUD Income'!$L$37</f>
        <v>1447.25</v>
      </c>
      <c r="E32" s="3">
        <f t="shared" si="38"/>
        <v>1447.25</v>
      </c>
      <c r="F32" s="3">
        <f>Rents!$E$58</f>
        <v>720</v>
      </c>
      <c r="G32" s="3">
        <f t="shared" si="39"/>
        <v>-727.25</v>
      </c>
      <c r="H32" s="17" t="str">
        <f t="shared" si="40"/>
        <v>N/A</v>
      </c>
      <c r="I32" s="11"/>
      <c r="J32" s="42">
        <f t="shared" si="41"/>
        <v>792.00000000000011</v>
      </c>
      <c r="K32" s="42">
        <f t="shared" ref="K32:S32" si="62">J32*1.1</f>
        <v>871.20000000000016</v>
      </c>
      <c r="L32" s="42">
        <f t="shared" si="62"/>
        <v>958.32000000000028</v>
      </c>
      <c r="M32" s="42">
        <f t="shared" si="62"/>
        <v>1054.1520000000005</v>
      </c>
      <c r="N32" s="42">
        <f t="shared" si="62"/>
        <v>1159.5672000000006</v>
      </c>
      <c r="O32" s="42">
        <f t="shared" si="62"/>
        <v>1275.5239200000008</v>
      </c>
      <c r="P32" s="42">
        <f t="shared" si="62"/>
        <v>1403.0763120000011</v>
      </c>
      <c r="Q32" s="42">
        <f t="shared" si="62"/>
        <v>1543.3839432000013</v>
      </c>
      <c r="R32" s="42">
        <f t="shared" si="62"/>
        <v>1697.7223375200017</v>
      </c>
      <c r="S32" s="42">
        <f t="shared" si="62"/>
        <v>1867.4945712720021</v>
      </c>
      <c r="T32" s="42"/>
      <c r="U32" s="42">
        <f t="shared" si="43"/>
        <v>1483.4312499999996</v>
      </c>
      <c r="V32" s="42">
        <f t="shared" si="43"/>
        <v>1520.5170312499995</v>
      </c>
      <c r="W32" s="42">
        <f t="shared" si="43"/>
        <v>1558.5299570312498</v>
      </c>
      <c r="X32" s="42">
        <f t="shared" si="43"/>
        <v>1597.4932059570308</v>
      </c>
      <c r="Y32" s="42">
        <f t="shared" si="43"/>
        <v>1637.4305361059562</v>
      </c>
      <c r="Z32" s="42">
        <f t="shared" si="43"/>
        <v>1678.3662995086052</v>
      </c>
      <c r="AA32" s="42">
        <f t="shared" si="43"/>
        <v>1720.3254569963201</v>
      </c>
      <c r="AB32" s="42">
        <f t="shared" si="43"/>
        <v>1763.3335934212282</v>
      </c>
      <c r="AC32" s="42">
        <f t="shared" si="43"/>
        <v>1807.4169332567587</v>
      </c>
      <c r="AD32" s="42">
        <f t="shared" si="43"/>
        <v>1852.6023565881776</v>
      </c>
      <c r="AE32" s="42"/>
      <c r="AF32" s="42"/>
      <c r="AG32" s="42">
        <f t="shared" si="44"/>
        <v>-691.43124999999952</v>
      </c>
      <c r="AH32" s="42">
        <f t="shared" si="45"/>
        <v>-649.31703124999933</v>
      </c>
      <c r="AI32" s="42">
        <f t="shared" si="46"/>
        <v>-600.20995703124947</v>
      </c>
      <c r="AJ32" s="42">
        <f t="shared" si="47"/>
        <v>-543.3412059570303</v>
      </c>
      <c r="AK32" s="42">
        <f t="shared" si="48"/>
        <v>-477.86333610595557</v>
      </c>
      <c r="AL32" s="42">
        <f t="shared" si="49"/>
        <v>-402.84237950860438</v>
      </c>
      <c r="AM32" s="42">
        <f t="shared" si="50"/>
        <v>-317.24914499631905</v>
      </c>
      <c r="AN32" s="42">
        <f t="shared" si="51"/>
        <v>-219.94965022122688</v>
      </c>
      <c r="AO32" s="42">
        <f t="shared" si="52"/>
        <v>-109.69459573675704</v>
      </c>
      <c r="AP32" s="42">
        <f t="shared" si="53"/>
        <v>14.892214683824477</v>
      </c>
      <c r="AQ32" s="42"/>
      <c r="AR32" s="42">
        <f t="shared" si="54"/>
        <v>59337.249999999993</v>
      </c>
      <c r="AS32" s="42">
        <f t="shared" ref="AS32:BA32" si="63">AR32*$AR$3</f>
        <v>60820.681249999987</v>
      </c>
      <c r="AT32" s="42">
        <f t="shared" si="63"/>
        <v>62341.198281249985</v>
      </c>
      <c r="AU32" s="42">
        <f t="shared" si="63"/>
        <v>63899.728238281226</v>
      </c>
      <c r="AV32" s="42">
        <f t="shared" si="63"/>
        <v>65497.221444238254</v>
      </c>
      <c r="AW32" s="42">
        <f t="shared" si="63"/>
        <v>67134.651980344206</v>
      </c>
      <c r="AX32" s="42">
        <f t="shared" si="63"/>
        <v>68813.018279852811</v>
      </c>
      <c r="AY32" s="42">
        <f t="shared" si="63"/>
        <v>70533.343736849129</v>
      </c>
      <c r="AZ32" s="42">
        <f t="shared" si="63"/>
        <v>72296.677330270351</v>
      </c>
      <c r="BA32" s="42">
        <f t="shared" si="63"/>
        <v>74104.094263527106</v>
      </c>
    </row>
    <row r="33" spans="1:53" ht="17.25" customHeight="1" x14ac:dyDescent="0.25">
      <c r="A33" s="46"/>
      <c r="B33" s="3">
        <f>'HUD Income'!$B$41</f>
        <v>69468</v>
      </c>
      <c r="C33" s="1">
        <v>1.2</v>
      </c>
      <c r="D33" s="3">
        <f>'HUD Income'!$L$41</f>
        <v>1736.6999999999998</v>
      </c>
      <c r="E33" s="3">
        <f t="shared" si="38"/>
        <v>1736.6999999999998</v>
      </c>
      <c r="F33" s="3">
        <f>Rents!$E$58</f>
        <v>720</v>
      </c>
      <c r="G33" s="3">
        <f t="shared" si="39"/>
        <v>-1016.6999999999998</v>
      </c>
      <c r="H33" s="17" t="str">
        <f t="shared" si="40"/>
        <v>N/A</v>
      </c>
      <c r="J33" s="42">
        <f t="shared" si="41"/>
        <v>792.00000000000011</v>
      </c>
      <c r="K33" s="42">
        <f t="shared" ref="K33:S33" si="64">J33*1.1</f>
        <v>871.20000000000016</v>
      </c>
      <c r="L33" s="42">
        <f t="shared" si="64"/>
        <v>958.32000000000028</v>
      </c>
      <c r="M33" s="42">
        <f t="shared" si="64"/>
        <v>1054.1520000000005</v>
      </c>
      <c r="N33" s="42">
        <f t="shared" si="64"/>
        <v>1159.5672000000006</v>
      </c>
      <c r="O33" s="42">
        <f t="shared" si="64"/>
        <v>1275.5239200000008</v>
      </c>
      <c r="P33" s="42">
        <f t="shared" si="64"/>
        <v>1403.0763120000011</v>
      </c>
      <c r="Q33" s="42">
        <f t="shared" si="64"/>
        <v>1543.3839432000013</v>
      </c>
      <c r="R33" s="42">
        <f t="shared" si="64"/>
        <v>1697.7223375200017</v>
      </c>
      <c r="S33" s="42">
        <f t="shared" si="64"/>
        <v>1867.4945712720021</v>
      </c>
      <c r="T33" s="42"/>
      <c r="U33" s="42">
        <f t="shared" si="43"/>
        <v>1780.1175000000001</v>
      </c>
      <c r="V33" s="42">
        <f t="shared" si="43"/>
        <v>1824.6204374999998</v>
      </c>
      <c r="W33" s="42">
        <f t="shared" si="43"/>
        <v>1870.2359484374995</v>
      </c>
      <c r="X33" s="42">
        <f t="shared" si="43"/>
        <v>1916.9918471484368</v>
      </c>
      <c r="Y33" s="42">
        <f t="shared" si="43"/>
        <v>1964.9166433271475</v>
      </c>
      <c r="Z33" s="42">
        <f t="shared" si="43"/>
        <v>2014.0395594103263</v>
      </c>
      <c r="AA33" s="42">
        <f t="shared" si="43"/>
        <v>2064.3905483955841</v>
      </c>
      <c r="AB33" s="42">
        <f t="shared" si="43"/>
        <v>2116.0003121054733</v>
      </c>
      <c r="AC33" s="42">
        <f t="shared" si="43"/>
        <v>2168.9003199081099</v>
      </c>
      <c r="AD33" s="42">
        <f t="shared" si="43"/>
        <v>2223.1228279058128</v>
      </c>
      <c r="AE33" s="42"/>
      <c r="AF33" s="42"/>
      <c r="AG33" s="42">
        <f t="shared" si="44"/>
        <v>-988.11749999999995</v>
      </c>
      <c r="AH33" s="42">
        <f t="shared" si="45"/>
        <v>-953.42043749999959</v>
      </c>
      <c r="AI33" s="42">
        <f t="shared" si="46"/>
        <v>-911.9159484374992</v>
      </c>
      <c r="AJ33" s="42">
        <f t="shared" si="47"/>
        <v>-862.83984714843632</v>
      </c>
      <c r="AK33" s="42">
        <f t="shared" si="48"/>
        <v>-805.3494433271469</v>
      </c>
      <c r="AL33" s="42">
        <f t="shared" si="49"/>
        <v>-738.51563941032555</v>
      </c>
      <c r="AM33" s="42">
        <f t="shared" si="50"/>
        <v>-661.31423639558307</v>
      </c>
      <c r="AN33" s="42">
        <f t="shared" si="51"/>
        <v>-572.61636890547197</v>
      </c>
      <c r="AO33" s="42">
        <f t="shared" si="52"/>
        <v>-471.17798238810815</v>
      </c>
      <c r="AP33" s="42">
        <f t="shared" si="53"/>
        <v>-355.62825663381068</v>
      </c>
      <c r="AQ33" s="42"/>
      <c r="AR33" s="42">
        <f t="shared" si="54"/>
        <v>71204.7</v>
      </c>
      <c r="AS33" s="42">
        <f t="shared" ref="AS33:BA33" si="65">AR33*$AR$3</f>
        <v>72984.81749999999</v>
      </c>
      <c r="AT33" s="42">
        <f t="shared" si="65"/>
        <v>74809.437937499984</v>
      </c>
      <c r="AU33" s="42">
        <f t="shared" si="65"/>
        <v>76679.673885937475</v>
      </c>
      <c r="AV33" s="42">
        <f t="shared" si="65"/>
        <v>78596.665733085902</v>
      </c>
      <c r="AW33" s="42">
        <f t="shared" si="65"/>
        <v>80561.582376413047</v>
      </c>
      <c r="AX33" s="42">
        <f t="shared" si="65"/>
        <v>82575.621935823365</v>
      </c>
      <c r="AY33" s="42">
        <f t="shared" si="65"/>
        <v>84640.01248421894</v>
      </c>
      <c r="AZ33" s="42">
        <f t="shared" si="65"/>
        <v>86756.012796324401</v>
      </c>
      <c r="BA33" s="42">
        <f t="shared" si="65"/>
        <v>88924.913116232507</v>
      </c>
    </row>
    <row r="34" spans="1:53" ht="17.25" customHeight="1" x14ac:dyDescent="0.25">
      <c r="B34" s="19" t="s">
        <v>57</v>
      </c>
    </row>
    <row r="35" spans="1:53" s="19" customFormat="1" ht="17.25" customHeight="1" x14ac:dyDescent="0.25">
      <c r="B35" s="20" t="s">
        <v>0</v>
      </c>
      <c r="C35" s="20" t="s">
        <v>1</v>
      </c>
      <c r="D35" s="20" t="s">
        <v>3</v>
      </c>
      <c r="E35" s="20" t="s">
        <v>39</v>
      </c>
      <c r="F35" s="20" t="s">
        <v>2</v>
      </c>
      <c r="G35" s="20" t="s">
        <v>58</v>
      </c>
      <c r="H35" s="21" t="s">
        <v>38</v>
      </c>
      <c r="J35" s="30" t="s">
        <v>114</v>
      </c>
      <c r="K35" s="30" t="s">
        <v>104</v>
      </c>
      <c r="L35" s="30" t="s">
        <v>105</v>
      </c>
      <c r="M35" s="30" t="s">
        <v>106</v>
      </c>
      <c r="N35" s="30" t="s">
        <v>107</v>
      </c>
      <c r="O35" s="30" t="s">
        <v>108</v>
      </c>
      <c r="P35" s="30" t="s">
        <v>109</v>
      </c>
      <c r="Q35" s="30" t="s">
        <v>110</v>
      </c>
      <c r="R35" s="30" t="s">
        <v>111</v>
      </c>
      <c r="S35" s="30" t="s">
        <v>112</v>
      </c>
      <c r="U35" s="30" t="s">
        <v>114</v>
      </c>
      <c r="V35" s="30" t="s">
        <v>104</v>
      </c>
      <c r="W35" s="30" t="s">
        <v>105</v>
      </c>
      <c r="X35" s="30" t="s">
        <v>106</v>
      </c>
      <c r="Y35" s="30" t="s">
        <v>107</v>
      </c>
      <c r="Z35" s="30" t="s">
        <v>108</v>
      </c>
      <c r="AA35" s="30" t="s">
        <v>109</v>
      </c>
      <c r="AB35" s="30" t="s">
        <v>110</v>
      </c>
      <c r="AC35" s="30" t="s">
        <v>111</v>
      </c>
      <c r="AD35" s="30" t="s">
        <v>112</v>
      </c>
      <c r="AG35" s="30" t="s">
        <v>114</v>
      </c>
      <c r="AH35" s="30" t="s">
        <v>104</v>
      </c>
      <c r="AI35" s="30" t="s">
        <v>105</v>
      </c>
      <c r="AJ35" s="30" t="s">
        <v>106</v>
      </c>
      <c r="AK35" s="30" t="s">
        <v>107</v>
      </c>
      <c r="AL35" s="30" t="s">
        <v>108</v>
      </c>
      <c r="AM35" s="30" t="s">
        <v>109</v>
      </c>
      <c r="AN35" s="30" t="s">
        <v>110</v>
      </c>
      <c r="AO35" s="30" t="s">
        <v>111</v>
      </c>
      <c r="AP35" s="30" t="s">
        <v>112</v>
      </c>
      <c r="AR35" s="30" t="s">
        <v>114</v>
      </c>
      <c r="AS35" s="30" t="s">
        <v>104</v>
      </c>
      <c r="AT35" s="30" t="s">
        <v>105</v>
      </c>
      <c r="AU35" s="30" t="s">
        <v>106</v>
      </c>
      <c r="AV35" s="30" t="s">
        <v>107</v>
      </c>
      <c r="AW35" s="30" t="s">
        <v>108</v>
      </c>
      <c r="AX35" s="30" t="s">
        <v>109</v>
      </c>
      <c r="AY35" s="30" t="s">
        <v>110</v>
      </c>
      <c r="AZ35" s="30" t="s">
        <v>111</v>
      </c>
      <c r="BA35" s="30" t="s">
        <v>112</v>
      </c>
    </row>
    <row r="36" spans="1:53" ht="17.25" customHeight="1" x14ac:dyDescent="0.25">
      <c r="A36" s="46" t="s">
        <v>34</v>
      </c>
      <c r="B36" s="3"/>
      <c r="C36" s="1"/>
      <c r="D36" s="3"/>
      <c r="E36" s="3"/>
      <c r="F36" s="3"/>
      <c r="G36" s="3"/>
      <c r="H36" s="17"/>
    </row>
    <row r="37" spans="1:53" ht="17.25" customHeight="1" x14ac:dyDescent="0.25">
      <c r="A37" s="46"/>
      <c r="B37" s="3"/>
      <c r="C37" s="1"/>
      <c r="D37" s="3"/>
      <c r="E37" s="3"/>
      <c r="F37" s="3"/>
      <c r="G37" s="3"/>
      <c r="H37" s="17"/>
    </row>
    <row r="38" spans="1:53" ht="17.25" customHeight="1" x14ac:dyDescent="0.25">
      <c r="A38" s="46"/>
      <c r="B38" s="3">
        <f>'HUD Income'!$C$21</f>
        <v>32960</v>
      </c>
      <c r="C38" s="1">
        <v>0.4</v>
      </c>
      <c r="D38" s="3">
        <f>'HUD Income'!$M$21</f>
        <v>824</v>
      </c>
      <c r="E38" s="3">
        <f t="shared" ref="E38:E43" si="66">B38*0.3/12</f>
        <v>824</v>
      </c>
      <c r="F38" s="3">
        <f>Rents!$E$58</f>
        <v>720</v>
      </c>
      <c r="G38" s="3">
        <f t="shared" ref="G38:G43" si="67">F38-E38</f>
        <v>-104</v>
      </c>
      <c r="H38" s="17" t="str">
        <f t="shared" ref="H38:H43" si="68">IF(G38&gt;0,G38,"N/A")</f>
        <v>N/A</v>
      </c>
      <c r="J38" s="42">
        <f t="shared" ref="J38:J43" si="69">$F38*1.1</f>
        <v>792.00000000000011</v>
      </c>
      <c r="K38" s="42">
        <f t="shared" ref="K38:S38" si="70">J38*1.1</f>
        <v>871.20000000000016</v>
      </c>
      <c r="L38" s="42">
        <f t="shared" si="70"/>
        <v>958.32000000000028</v>
      </c>
      <c r="M38" s="42">
        <f t="shared" si="70"/>
        <v>1054.1520000000005</v>
      </c>
      <c r="N38" s="42">
        <f t="shared" si="70"/>
        <v>1159.5672000000006</v>
      </c>
      <c r="O38" s="42">
        <f t="shared" si="70"/>
        <v>1275.5239200000008</v>
      </c>
      <c r="P38" s="42">
        <f t="shared" si="70"/>
        <v>1403.0763120000011</v>
      </c>
      <c r="Q38" s="42">
        <f t="shared" si="70"/>
        <v>1543.3839432000013</v>
      </c>
      <c r="R38" s="42">
        <f t="shared" si="70"/>
        <v>1697.7223375200017</v>
      </c>
      <c r="S38" s="42">
        <f t="shared" si="70"/>
        <v>1867.4945712720021</v>
      </c>
      <c r="T38" s="42"/>
      <c r="U38" s="42">
        <f t="shared" ref="U38:AD43" si="71">(AR38*$U$4)/12</f>
        <v>844.59999999999991</v>
      </c>
      <c r="V38" s="42">
        <f t="shared" si="71"/>
        <v>865.71500000000003</v>
      </c>
      <c r="W38" s="42">
        <f t="shared" si="71"/>
        <v>887.35787499999981</v>
      </c>
      <c r="X38" s="42">
        <f t="shared" si="71"/>
        <v>909.54182187499964</v>
      </c>
      <c r="Y38" s="42">
        <f t="shared" si="71"/>
        <v>932.28036742187476</v>
      </c>
      <c r="Z38" s="42">
        <f t="shared" si="71"/>
        <v>955.58737660742145</v>
      </c>
      <c r="AA38" s="42">
        <f t="shared" si="71"/>
        <v>979.4770610226069</v>
      </c>
      <c r="AB38" s="42">
        <f t="shared" si="71"/>
        <v>1003.963987548172</v>
      </c>
      <c r="AC38" s="42">
        <f t="shared" si="71"/>
        <v>1029.0630872368761</v>
      </c>
      <c r="AD38" s="42">
        <f t="shared" si="71"/>
        <v>1054.7896644177979</v>
      </c>
      <c r="AE38" s="42"/>
      <c r="AF38" s="42"/>
      <c r="AG38" s="42">
        <f t="shared" ref="AG38:AG43" si="72">J38-U38</f>
        <v>-52.599999999999795</v>
      </c>
      <c r="AH38" s="42">
        <f t="shared" ref="AH38:AH43" si="73">K38-V38</f>
        <v>5.4850000000001273</v>
      </c>
      <c r="AI38" s="42">
        <f t="shared" ref="AI38:AI43" si="74">L38-W38</f>
        <v>70.962125000000469</v>
      </c>
      <c r="AJ38" s="42">
        <f t="shared" ref="AJ38:AJ43" si="75">M38-X38</f>
        <v>144.61017812500086</v>
      </c>
      <c r="AK38" s="42">
        <f t="shared" ref="AK38:AK43" si="76">N38-Y38</f>
        <v>227.28683257812588</v>
      </c>
      <c r="AL38" s="42">
        <f t="shared" ref="AL38:AL43" si="77">O38-Z38</f>
        <v>319.93654339257932</v>
      </c>
      <c r="AM38" s="42">
        <f t="shared" ref="AM38:AM43" si="78">P38-AA38</f>
        <v>423.59925097739415</v>
      </c>
      <c r="AN38" s="42">
        <f t="shared" ref="AN38:AN43" si="79">Q38-AB38</f>
        <v>539.41995565182935</v>
      </c>
      <c r="AO38" s="42">
        <f t="shared" ref="AO38:AO43" si="80">R38-AC38</f>
        <v>668.65925028312563</v>
      </c>
      <c r="AP38" s="42">
        <f t="shared" ref="AP38:AP43" si="81">S38-AD38</f>
        <v>812.70490685420418</v>
      </c>
      <c r="AQ38" s="42"/>
      <c r="AR38" s="42">
        <f t="shared" ref="AR38:AR43" si="82">B38*$AR$3</f>
        <v>33784</v>
      </c>
      <c r="AS38" s="42">
        <f t="shared" ref="AS38:BA38" si="83">AR38*$AR$3</f>
        <v>34628.6</v>
      </c>
      <c r="AT38" s="42">
        <f t="shared" si="83"/>
        <v>35494.314999999995</v>
      </c>
      <c r="AU38" s="42">
        <f t="shared" si="83"/>
        <v>36381.672874999989</v>
      </c>
      <c r="AV38" s="42">
        <f t="shared" si="83"/>
        <v>37291.214696874988</v>
      </c>
      <c r="AW38" s="42">
        <f t="shared" si="83"/>
        <v>38223.495064296862</v>
      </c>
      <c r="AX38" s="42">
        <f t="shared" si="83"/>
        <v>39179.082440904276</v>
      </c>
      <c r="AY38" s="42">
        <f t="shared" si="83"/>
        <v>40158.55950192688</v>
      </c>
      <c r="AZ38" s="42">
        <f t="shared" si="83"/>
        <v>41162.523489475047</v>
      </c>
      <c r="BA38" s="42">
        <f t="shared" si="83"/>
        <v>42191.586576711918</v>
      </c>
    </row>
    <row r="39" spans="1:53" ht="17.25" customHeight="1" x14ac:dyDescent="0.25">
      <c r="A39" s="46"/>
      <c r="B39" s="3">
        <f>'HUD Income'!$C$25</f>
        <v>41200</v>
      </c>
      <c r="C39" s="1">
        <v>0.5</v>
      </c>
      <c r="D39" s="3">
        <f>'HUD Income'!$M$25</f>
        <v>1030</v>
      </c>
      <c r="E39" s="3">
        <f t="shared" si="66"/>
        <v>1030</v>
      </c>
      <c r="F39" s="3">
        <f>Rents!$E$58</f>
        <v>720</v>
      </c>
      <c r="G39" s="3">
        <f t="shared" si="67"/>
        <v>-310</v>
      </c>
      <c r="H39" s="17" t="str">
        <f t="shared" si="68"/>
        <v>N/A</v>
      </c>
      <c r="J39" s="42">
        <f t="shared" si="69"/>
        <v>792.00000000000011</v>
      </c>
      <c r="K39" s="42">
        <f t="shared" ref="K39:S39" si="84">J39*1.1</f>
        <v>871.20000000000016</v>
      </c>
      <c r="L39" s="42">
        <f t="shared" si="84"/>
        <v>958.32000000000028</v>
      </c>
      <c r="M39" s="42">
        <f t="shared" si="84"/>
        <v>1054.1520000000005</v>
      </c>
      <c r="N39" s="42">
        <f t="shared" si="84"/>
        <v>1159.5672000000006</v>
      </c>
      <c r="O39" s="42">
        <f t="shared" si="84"/>
        <v>1275.5239200000008</v>
      </c>
      <c r="P39" s="42">
        <f t="shared" si="84"/>
        <v>1403.0763120000011</v>
      </c>
      <c r="Q39" s="42">
        <f t="shared" si="84"/>
        <v>1543.3839432000013</v>
      </c>
      <c r="R39" s="42">
        <f t="shared" si="84"/>
        <v>1697.7223375200017</v>
      </c>
      <c r="S39" s="42">
        <f t="shared" si="84"/>
        <v>1867.4945712720021</v>
      </c>
      <c r="T39" s="42"/>
      <c r="U39" s="42">
        <f t="shared" si="71"/>
        <v>1055.7499999999998</v>
      </c>
      <c r="V39" s="42">
        <f t="shared" si="71"/>
        <v>1082.1437499999995</v>
      </c>
      <c r="W39" s="42">
        <f t="shared" si="71"/>
        <v>1109.1973437499994</v>
      </c>
      <c r="X39" s="42">
        <f t="shared" si="71"/>
        <v>1136.9272773437494</v>
      </c>
      <c r="Y39" s="42">
        <f t="shared" si="71"/>
        <v>1165.3504592773431</v>
      </c>
      <c r="Z39" s="42">
        <f t="shared" si="71"/>
        <v>1194.4842207592767</v>
      </c>
      <c r="AA39" s="42">
        <f t="shared" si="71"/>
        <v>1224.3463262782584</v>
      </c>
      <c r="AB39" s="42">
        <f t="shared" si="71"/>
        <v>1254.9549844352148</v>
      </c>
      <c r="AC39" s="42">
        <f t="shared" si="71"/>
        <v>1286.328859046095</v>
      </c>
      <c r="AD39" s="42">
        <f t="shared" si="71"/>
        <v>1318.4870805222472</v>
      </c>
      <c r="AE39" s="42"/>
      <c r="AF39" s="42"/>
      <c r="AG39" s="42">
        <f t="shared" si="72"/>
        <v>-263.74999999999966</v>
      </c>
      <c r="AH39" s="42">
        <f t="shared" si="73"/>
        <v>-210.94374999999934</v>
      </c>
      <c r="AI39" s="42">
        <f t="shared" si="74"/>
        <v>-150.87734374999911</v>
      </c>
      <c r="AJ39" s="42">
        <f t="shared" si="75"/>
        <v>-82.77527734374894</v>
      </c>
      <c r="AK39" s="42">
        <f t="shared" si="76"/>
        <v>-5.7832592773424949</v>
      </c>
      <c r="AL39" s="42">
        <f t="shared" si="77"/>
        <v>81.039699240724076</v>
      </c>
      <c r="AM39" s="42">
        <f t="shared" si="78"/>
        <v>178.72998572174265</v>
      </c>
      <c r="AN39" s="42">
        <f t="shared" si="79"/>
        <v>288.42895876478656</v>
      </c>
      <c r="AO39" s="42">
        <f t="shared" si="80"/>
        <v>411.39347847390673</v>
      </c>
      <c r="AP39" s="42">
        <f t="shared" si="81"/>
        <v>549.00749074975488</v>
      </c>
      <c r="AQ39" s="42"/>
      <c r="AR39" s="42">
        <f t="shared" si="82"/>
        <v>42229.999999999993</v>
      </c>
      <c r="AS39" s="42">
        <f t="shared" ref="AS39:BA39" si="85">AR39*$AR$3</f>
        <v>43285.749999999985</v>
      </c>
      <c r="AT39" s="42">
        <f t="shared" si="85"/>
        <v>44367.893749999981</v>
      </c>
      <c r="AU39" s="42">
        <f t="shared" si="85"/>
        <v>45477.091093749979</v>
      </c>
      <c r="AV39" s="42">
        <f t="shared" si="85"/>
        <v>46614.018371093727</v>
      </c>
      <c r="AW39" s="42">
        <f t="shared" si="85"/>
        <v>47779.368830371066</v>
      </c>
      <c r="AX39" s="42">
        <f t="shared" si="85"/>
        <v>48973.85305113034</v>
      </c>
      <c r="AY39" s="42">
        <f t="shared" si="85"/>
        <v>50198.199377408593</v>
      </c>
      <c r="AZ39" s="42">
        <f t="shared" si="85"/>
        <v>51453.154361843801</v>
      </c>
      <c r="BA39" s="42">
        <f t="shared" si="85"/>
        <v>52739.483220889888</v>
      </c>
    </row>
    <row r="40" spans="1:53" ht="17.25" customHeight="1" x14ac:dyDescent="0.25">
      <c r="A40" s="46"/>
      <c r="B40" s="3">
        <f>'HUD Income'!$C$29</f>
        <v>49440</v>
      </c>
      <c r="C40" s="1">
        <v>0.6</v>
      </c>
      <c r="D40" s="3">
        <f>'HUD Income'!$M$29</f>
        <v>1236</v>
      </c>
      <c r="E40" s="3">
        <f t="shared" si="66"/>
        <v>1236</v>
      </c>
      <c r="F40" s="3">
        <f>Rents!$E$58</f>
        <v>720</v>
      </c>
      <c r="G40" s="3">
        <f t="shared" si="67"/>
        <v>-516</v>
      </c>
      <c r="H40" s="17" t="str">
        <f t="shared" si="68"/>
        <v>N/A</v>
      </c>
      <c r="J40" s="42">
        <f t="shared" si="69"/>
        <v>792.00000000000011</v>
      </c>
      <c r="K40" s="42">
        <f t="shared" ref="K40:S40" si="86">J40*1.1</f>
        <v>871.20000000000016</v>
      </c>
      <c r="L40" s="42">
        <f t="shared" si="86"/>
        <v>958.32000000000028</v>
      </c>
      <c r="M40" s="42">
        <f t="shared" si="86"/>
        <v>1054.1520000000005</v>
      </c>
      <c r="N40" s="42">
        <f t="shared" si="86"/>
        <v>1159.5672000000006</v>
      </c>
      <c r="O40" s="42">
        <f t="shared" si="86"/>
        <v>1275.5239200000008</v>
      </c>
      <c r="P40" s="42">
        <f t="shared" si="86"/>
        <v>1403.0763120000011</v>
      </c>
      <c r="Q40" s="42">
        <f t="shared" si="86"/>
        <v>1543.3839432000013</v>
      </c>
      <c r="R40" s="42">
        <f t="shared" si="86"/>
        <v>1697.7223375200017</v>
      </c>
      <c r="S40" s="42">
        <f t="shared" si="86"/>
        <v>1867.4945712720021</v>
      </c>
      <c r="T40" s="42"/>
      <c r="U40" s="42">
        <f t="shared" si="71"/>
        <v>1266.8999999999999</v>
      </c>
      <c r="V40" s="42">
        <f t="shared" si="71"/>
        <v>1298.5724999999995</v>
      </c>
      <c r="W40" s="42">
        <f t="shared" si="71"/>
        <v>1331.0368124999995</v>
      </c>
      <c r="X40" s="42">
        <f t="shared" si="71"/>
        <v>1364.3127328124995</v>
      </c>
      <c r="Y40" s="42">
        <f t="shared" si="71"/>
        <v>1398.4205511328119</v>
      </c>
      <c r="Z40" s="42">
        <f t="shared" si="71"/>
        <v>1433.3810649111319</v>
      </c>
      <c r="AA40" s="42">
        <f t="shared" si="71"/>
        <v>1469.2155915339099</v>
      </c>
      <c r="AB40" s="42">
        <f t="shared" si="71"/>
        <v>1505.9459813222575</v>
      </c>
      <c r="AC40" s="42">
        <f t="shared" si="71"/>
        <v>1543.5946308553139</v>
      </c>
      <c r="AD40" s="42">
        <f t="shared" si="71"/>
        <v>1582.1844966266965</v>
      </c>
      <c r="AE40" s="42"/>
      <c r="AF40" s="42"/>
      <c r="AG40" s="42">
        <f t="shared" si="72"/>
        <v>-474.89999999999975</v>
      </c>
      <c r="AH40" s="42">
        <f t="shared" si="73"/>
        <v>-427.37249999999938</v>
      </c>
      <c r="AI40" s="42">
        <f t="shared" si="74"/>
        <v>-372.71681249999926</v>
      </c>
      <c r="AJ40" s="42">
        <f t="shared" si="75"/>
        <v>-310.16073281249896</v>
      </c>
      <c r="AK40" s="42">
        <f t="shared" si="76"/>
        <v>-238.85335113281121</v>
      </c>
      <c r="AL40" s="42">
        <f t="shared" si="77"/>
        <v>-157.85714491113117</v>
      </c>
      <c r="AM40" s="42">
        <f t="shared" si="78"/>
        <v>-66.139279533908848</v>
      </c>
      <c r="AN40" s="42">
        <f t="shared" si="79"/>
        <v>37.437961877743874</v>
      </c>
      <c r="AO40" s="42">
        <f t="shared" si="80"/>
        <v>154.12770666468782</v>
      </c>
      <c r="AP40" s="42">
        <f t="shared" si="81"/>
        <v>285.31007464530558</v>
      </c>
      <c r="AQ40" s="42"/>
      <c r="AR40" s="42">
        <f t="shared" si="82"/>
        <v>50675.999999999993</v>
      </c>
      <c r="AS40" s="42">
        <f t="shared" ref="AS40:BA40" si="87">AR40*$AR$3</f>
        <v>51942.899999999987</v>
      </c>
      <c r="AT40" s="42">
        <f t="shared" si="87"/>
        <v>53241.472499999982</v>
      </c>
      <c r="AU40" s="42">
        <f t="shared" si="87"/>
        <v>54572.509312499977</v>
      </c>
      <c r="AV40" s="42">
        <f t="shared" si="87"/>
        <v>55936.822045312474</v>
      </c>
      <c r="AW40" s="42">
        <f t="shared" si="87"/>
        <v>57335.242596445278</v>
      </c>
      <c r="AX40" s="42">
        <f t="shared" si="87"/>
        <v>58768.623661356403</v>
      </c>
      <c r="AY40" s="42">
        <f t="shared" si="87"/>
        <v>60237.839252890306</v>
      </c>
      <c r="AZ40" s="42">
        <f t="shared" si="87"/>
        <v>61743.785234212555</v>
      </c>
      <c r="BA40" s="42">
        <f t="shared" si="87"/>
        <v>63287.379865067865</v>
      </c>
    </row>
    <row r="41" spans="1:53" ht="17.25" customHeight="1" x14ac:dyDescent="0.25">
      <c r="A41" s="46"/>
      <c r="B41" s="3">
        <f>'HUD Income'!$C$33</f>
        <v>65950</v>
      </c>
      <c r="C41" s="1">
        <v>0.8</v>
      </c>
      <c r="D41" s="3">
        <f>'HUD Income'!$M$33</f>
        <v>1648.75</v>
      </c>
      <c r="E41" s="3">
        <f t="shared" si="66"/>
        <v>1648.75</v>
      </c>
      <c r="F41" s="3">
        <f>Rents!$E$58</f>
        <v>720</v>
      </c>
      <c r="G41" s="3">
        <f t="shared" si="67"/>
        <v>-928.75</v>
      </c>
      <c r="H41" s="17" t="str">
        <f t="shared" si="68"/>
        <v>N/A</v>
      </c>
      <c r="J41" s="42">
        <f t="shared" si="69"/>
        <v>792.00000000000011</v>
      </c>
      <c r="K41" s="42">
        <f t="shared" ref="K41:S41" si="88">J41*1.1</f>
        <v>871.20000000000016</v>
      </c>
      <c r="L41" s="42">
        <f t="shared" si="88"/>
        <v>958.32000000000028</v>
      </c>
      <c r="M41" s="42">
        <f t="shared" si="88"/>
        <v>1054.1520000000005</v>
      </c>
      <c r="N41" s="42">
        <f t="shared" si="88"/>
        <v>1159.5672000000006</v>
      </c>
      <c r="O41" s="42">
        <f t="shared" si="88"/>
        <v>1275.5239200000008</v>
      </c>
      <c r="P41" s="42">
        <f t="shared" si="88"/>
        <v>1403.0763120000011</v>
      </c>
      <c r="Q41" s="42">
        <f t="shared" si="88"/>
        <v>1543.3839432000013</v>
      </c>
      <c r="R41" s="42">
        <f t="shared" si="88"/>
        <v>1697.7223375200017</v>
      </c>
      <c r="S41" s="42">
        <f t="shared" si="88"/>
        <v>1867.4945712720021</v>
      </c>
      <c r="T41" s="42"/>
      <c r="U41" s="42">
        <f t="shared" si="71"/>
        <v>1689.96875</v>
      </c>
      <c r="V41" s="42">
        <f t="shared" si="71"/>
        <v>1732.21796875</v>
      </c>
      <c r="W41" s="42">
        <f t="shared" si="71"/>
        <v>1775.5234179687495</v>
      </c>
      <c r="X41" s="42">
        <f t="shared" si="71"/>
        <v>1819.9115034179683</v>
      </c>
      <c r="Y41" s="42">
        <f t="shared" si="71"/>
        <v>1865.4092910034169</v>
      </c>
      <c r="Z41" s="42">
        <f t="shared" si="71"/>
        <v>1912.0445232785023</v>
      </c>
      <c r="AA41" s="42">
        <f t="shared" si="71"/>
        <v>1959.8456363604646</v>
      </c>
      <c r="AB41" s="42">
        <f t="shared" si="71"/>
        <v>2008.8417772694763</v>
      </c>
      <c r="AC41" s="42">
        <f t="shared" si="71"/>
        <v>2059.0628217012131</v>
      </c>
      <c r="AD41" s="42">
        <f t="shared" si="71"/>
        <v>2110.5393922437434</v>
      </c>
      <c r="AE41" s="42"/>
      <c r="AF41" s="42"/>
      <c r="AG41" s="42">
        <f t="shared" si="72"/>
        <v>-897.96874999999989</v>
      </c>
      <c r="AH41" s="42">
        <f t="shared" si="73"/>
        <v>-861.0179687499998</v>
      </c>
      <c r="AI41" s="42">
        <f t="shared" si="74"/>
        <v>-817.20341796874925</v>
      </c>
      <c r="AJ41" s="42">
        <f t="shared" si="75"/>
        <v>-765.75950341796784</v>
      </c>
      <c r="AK41" s="42">
        <f t="shared" si="76"/>
        <v>-705.84209100341627</v>
      </c>
      <c r="AL41" s="42">
        <f t="shared" si="77"/>
        <v>-636.52060327850154</v>
      </c>
      <c r="AM41" s="42">
        <f t="shared" si="78"/>
        <v>-556.76932436046354</v>
      </c>
      <c r="AN41" s="42">
        <f t="shared" si="79"/>
        <v>-465.45783406947498</v>
      </c>
      <c r="AO41" s="42">
        <f t="shared" si="80"/>
        <v>-361.34048418121142</v>
      </c>
      <c r="AP41" s="42">
        <f t="shared" si="81"/>
        <v>-243.04482097174127</v>
      </c>
      <c r="AQ41" s="42"/>
      <c r="AR41" s="42">
        <f t="shared" si="82"/>
        <v>67598.75</v>
      </c>
      <c r="AS41" s="42">
        <f t="shared" ref="AS41:BA41" si="89">AR41*$AR$3</f>
        <v>69288.71875</v>
      </c>
      <c r="AT41" s="42">
        <f t="shared" si="89"/>
        <v>71020.936718749988</v>
      </c>
      <c r="AU41" s="42">
        <f t="shared" si="89"/>
        <v>72796.460136718728</v>
      </c>
      <c r="AV41" s="42">
        <f t="shared" si="89"/>
        <v>74616.371640136684</v>
      </c>
      <c r="AW41" s="42">
        <f t="shared" si="89"/>
        <v>76481.780931140092</v>
      </c>
      <c r="AX41" s="42">
        <f t="shared" si="89"/>
        <v>78393.825454418591</v>
      </c>
      <c r="AY41" s="42">
        <f t="shared" si="89"/>
        <v>80353.671090779055</v>
      </c>
      <c r="AZ41" s="42">
        <f t="shared" si="89"/>
        <v>82362.512868048521</v>
      </c>
      <c r="BA41" s="42">
        <f t="shared" si="89"/>
        <v>84421.575689749734</v>
      </c>
    </row>
    <row r="42" spans="1:53" ht="17.25" customHeight="1" x14ac:dyDescent="0.25">
      <c r="A42" s="46"/>
      <c r="B42" s="3">
        <f>'HUD Income'!$C$37</f>
        <v>66160</v>
      </c>
      <c r="C42" s="1">
        <v>1</v>
      </c>
      <c r="D42" s="3">
        <f>'HUD Income'!$M$37</f>
        <v>1654</v>
      </c>
      <c r="E42" s="3">
        <f t="shared" si="66"/>
        <v>1654</v>
      </c>
      <c r="F42" s="3">
        <f>Rents!$E$58</f>
        <v>720</v>
      </c>
      <c r="G42" s="3">
        <f t="shared" si="67"/>
        <v>-934</v>
      </c>
      <c r="H42" s="17" t="str">
        <f t="shared" si="68"/>
        <v>N/A</v>
      </c>
      <c r="J42" s="42">
        <f t="shared" si="69"/>
        <v>792.00000000000011</v>
      </c>
      <c r="K42" s="42">
        <f t="shared" ref="K42:S42" si="90">J42*1.1</f>
        <v>871.20000000000016</v>
      </c>
      <c r="L42" s="42">
        <f t="shared" si="90"/>
        <v>958.32000000000028</v>
      </c>
      <c r="M42" s="42">
        <f t="shared" si="90"/>
        <v>1054.1520000000005</v>
      </c>
      <c r="N42" s="42">
        <f t="shared" si="90"/>
        <v>1159.5672000000006</v>
      </c>
      <c r="O42" s="42">
        <f t="shared" si="90"/>
        <v>1275.5239200000008</v>
      </c>
      <c r="P42" s="42">
        <f t="shared" si="90"/>
        <v>1403.0763120000011</v>
      </c>
      <c r="Q42" s="42">
        <f t="shared" si="90"/>
        <v>1543.3839432000013</v>
      </c>
      <c r="R42" s="42">
        <f t="shared" si="90"/>
        <v>1697.7223375200017</v>
      </c>
      <c r="S42" s="42">
        <f t="shared" si="90"/>
        <v>1867.4945712720021</v>
      </c>
      <c r="T42" s="42"/>
      <c r="U42" s="42">
        <f t="shared" si="71"/>
        <v>1695.3500000000001</v>
      </c>
      <c r="V42" s="42">
        <f t="shared" si="71"/>
        <v>1737.7337499999996</v>
      </c>
      <c r="W42" s="42">
        <f t="shared" si="71"/>
        <v>1781.1770937499996</v>
      </c>
      <c r="X42" s="42">
        <f t="shared" si="71"/>
        <v>1825.7065210937496</v>
      </c>
      <c r="Y42" s="42">
        <f t="shared" si="71"/>
        <v>1871.3491841210932</v>
      </c>
      <c r="Z42" s="42">
        <f t="shared" si="71"/>
        <v>1918.1329137241207</v>
      </c>
      <c r="AA42" s="42">
        <f t="shared" si="71"/>
        <v>1966.0862365672235</v>
      </c>
      <c r="AB42" s="42">
        <f t="shared" si="71"/>
        <v>2015.2383924814039</v>
      </c>
      <c r="AC42" s="42">
        <f t="shared" si="71"/>
        <v>2065.6193522934386</v>
      </c>
      <c r="AD42" s="42">
        <f t="shared" si="71"/>
        <v>2117.2598361007745</v>
      </c>
      <c r="AE42" s="42"/>
      <c r="AF42" s="42"/>
      <c r="AG42" s="42">
        <f t="shared" si="72"/>
        <v>-903.35</v>
      </c>
      <c r="AH42" s="42">
        <f t="shared" si="73"/>
        <v>-866.53374999999949</v>
      </c>
      <c r="AI42" s="42">
        <f t="shared" si="74"/>
        <v>-822.85709374999931</v>
      </c>
      <c r="AJ42" s="42">
        <f t="shared" si="75"/>
        <v>-771.55452109374914</v>
      </c>
      <c r="AK42" s="42">
        <f t="shared" si="76"/>
        <v>-711.78198412109259</v>
      </c>
      <c r="AL42" s="42">
        <f t="shared" si="77"/>
        <v>-642.60899372411996</v>
      </c>
      <c r="AM42" s="42">
        <f t="shared" si="78"/>
        <v>-563.00992456722247</v>
      </c>
      <c r="AN42" s="42">
        <f t="shared" si="79"/>
        <v>-471.85444928140259</v>
      </c>
      <c r="AO42" s="42">
        <f t="shared" si="80"/>
        <v>-367.89701477343692</v>
      </c>
      <c r="AP42" s="42">
        <f t="shared" si="81"/>
        <v>-249.76526482877239</v>
      </c>
      <c r="AQ42" s="42"/>
      <c r="AR42" s="42">
        <f t="shared" si="82"/>
        <v>67814</v>
      </c>
      <c r="AS42" s="42">
        <f t="shared" ref="AS42:BA42" si="91">AR42*$AR$3</f>
        <v>69509.349999999991</v>
      </c>
      <c r="AT42" s="42">
        <f t="shared" si="91"/>
        <v>71247.083749999991</v>
      </c>
      <c r="AU42" s="42">
        <f t="shared" si="91"/>
        <v>73028.260843749988</v>
      </c>
      <c r="AV42" s="42">
        <f t="shared" si="91"/>
        <v>74853.967364843731</v>
      </c>
      <c r="AW42" s="42">
        <f t="shared" si="91"/>
        <v>76725.316548964824</v>
      </c>
      <c r="AX42" s="42">
        <f t="shared" si="91"/>
        <v>78643.449462688935</v>
      </c>
      <c r="AY42" s="42">
        <f t="shared" si="91"/>
        <v>80609.535699256157</v>
      </c>
      <c r="AZ42" s="42">
        <f t="shared" si="91"/>
        <v>82624.774091737549</v>
      </c>
      <c r="BA42" s="42">
        <f t="shared" si="91"/>
        <v>84690.393444030982</v>
      </c>
    </row>
    <row r="43" spans="1:53" ht="17.25" customHeight="1" x14ac:dyDescent="0.25">
      <c r="A43" s="46"/>
      <c r="B43" s="3">
        <f>'HUD Income'!$C$41</f>
        <v>79392</v>
      </c>
      <c r="C43" s="1">
        <v>1.2</v>
      </c>
      <c r="D43" s="3">
        <f>'HUD Income'!$M$41</f>
        <v>1984.8</v>
      </c>
      <c r="E43" s="3">
        <f t="shared" si="66"/>
        <v>1984.8</v>
      </c>
      <c r="F43" s="3">
        <f>Rents!$E$58</f>
        <v>720</v>
      </c>
      <c r="G43" s="3">
        <f t="shared" si="67"/>
        <v>-1264.8</v>
      </c>
      <c r="H43" s="17" t="str">
        <f t="shared" si="68"/>
        <v>N/A</v>
      </c>
      <c r="J43" s="42">
        <f t="shared" si="69"/>
        <v>792.00000000000011</v>
      </c>
      <c r="K43" s="42">
        <f t="shared" ref="K43:S43" si="92">J43*1.1</f>
        <v>871.20000000000016</v>
      </c>
      <c r="L43" s="42">
        <f t="shared" si="92"/>
        <v>958.32000000000028</v>
      </c>
      <c r="M43" s="42">
        <f t="shared" si="92"/>
        <v>1054.1520000000005</v>
      </c>
      <c r="N43" s="42">
        <f t="shared" si="92"/>
        <v>1159.5672000000006</v>
      </c>
      <c r="O43" s="42">
        <f t="shared" si="92"/>
        <v>1275.5239200000008</v>
      </c>
      <c r="P43" s="42">
        <f t="shared" si="92"/>
        <v>1403.0763120000011</v>
      </c>
      <c r="Q43" s="42">
        <f t="shared" si="92"/>
        <v>1543.3839432000013</v>
      </c>
      <c r="R43" s="42">
        <f t="shared" si="92"/>
        <v>1697.7223375200017</v>
      </c>
      <c r="S43" s="42">
        <f t="shared" si="92"/>
        <v>1867.4945712720021</v>
      </c>
      <c r="T43" s="42"/>
      <c r="U43" s="42">
        <f t="shared" si="71"/>
        <v>2034.4199999999998</v>
      </c>
      <c r="V43" s="42">
        <f t="shared" si="71"/>
        <v>2085.2804999999994</v>
      </c>
      <c r="W43" s="42">
        <f t="shared" si="71"/>
        <v>2137.4125124999996</v>
      </c>
      <c r="X43" s="42">
        <f t="shared" si="71"/>
        <v>2190.8478253124995</v>
      </c>
      <c r="Y43" s="42">
        <f t="shared" si="71"/>
        <v>2245.6190209453116</v>
      </c>
      <c r="Z43" s="42">
        <f t="shared" si="71"/>
        <v>2301.7594964689442</v>
      </c>
      <c r="AA43" s="42">
        <f t="shared" si="71"/>
        <v>2359.3034838806675</v>
      </c>
      <c r="AB43" s="42">
        <f t="shared" si="71"/>
        <v>2418.2860709776842</v>
      </c>
      <c r="AC43" s="42">
        <f t="shared" si="71"/>
        <v>2478.7432227521263</v>
      </c>
      <c r="AD43" s="42">
        <f t="shared" si="71"/>
        <v>2540.711803320929</v>
      </c>
      <c r="AE43" s="42"/>
      <c r="AF43" s="42"/>
      <c r="AG43" s="42">
        <f t="shared" si="72"/>
        <v>-1242.4199999999996</v>
      </c>
      <c r="AH43" s="42">
        <f t="shared" si="73"/>
        <v>-1214.0804999999991</v>
      </c>
      <c r="AI43" s="42">
        <f t="shared" si="74"/>
        <v>-1179.0925124999994</v>
      </c>
      <c r="AJ43" s="42">
        <f t="shared" si="75"/>
        <v>-1136.695825312499</v>
      </c>
      <c r="AK43" s="42">
        <f t="shared" si="76"/>
        <v>-1086.051820945311</v>
      </c>
      <c r="AL43" s="42">
        <f t="shared" si="77"/>
        <v>-1026.2355764689435</v>
      </c>
      <c r="AM43" s="42">
        <f t="shared" si="78"/>
        <v>-956.22717188066645</v>
      </c>
      <c r="AN43" s="42">
        <f t="shared" si="79"/>
        <v>-874.90212777768284</v>
      </c>
      <c r="AO43" s="42">
        <f t="shared" si="80"/>
        <v>-781.02088523212456</v>
      </c>
      <c r="AP43" s="42">
        <f t="shared" si="81"/>
        <v>-673.21723204892692</v>
      </c>
      <c r="AQ43" s="42"/>
      <c r="AR43" s="42">
        <f t="shared" si="82"/>
        <v>81376.799999999988</v>
      </c>
      <c r="AS43" s="42">
        <f t="shared" ref="AS43:BA43" si="93">AR43*$AR$3</f>
        <v>83411.219999999987</v>
      </c>
      <c r="AT43" s="42">
        <f t="shared" si="93"/>
        <v>85496.50049999998</v>
      </c>
      <c r="AU43" s="42">
        <f t="shared" si="93"/>
        <v>87633.913012499979</v>
      </c>
      <c r="AV43" s="42">
        <f t="shared" si="93"/>
        <v>89824.760837812471</v>
      </c>
      <c r="AW43" s="42">
        <f t="shared" si="93"/>
        <v>92070.379858757777</v>
      </c>
      <c r="AX43" s="42">
        <f t="shared" si="93"/>
        <v>94372.139355226711</v>
      </c>
      <c r="AY43" s="42">
        <f t="shared" si="93"/>
        <v>96731.442839107374</v>
      </c>
      <c r="AZ43" s="42">
        <f t="shared" si="93"/>
        <v>99149.728910085047</v>
      </c>
      <c r="BA43" s="42">
        <f t="shared" si="93"/>
        <v>101628.47213283717</v>
      </c>
    </row>
  </sheetData>
  <mergeCells count="8">
    <mergeCell ref="AU2:BD2"/>
    <mergeCell ref="A6:A13"/>
    <mergeCell ref="A16:A23"/>
    <mergeCell ref="A26:A33"/>
    <mergeCell ref="A36:A43"/>
    <mergeCell ref="K2:S2"/>
    <mergeCell ref="U2:AC2"/>
    <mergeCell ref="AG2:A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Intro</vt:lpstr>
      <vt:lpstr>Rents</vt:lpstr>
      <vt:lpstr>Bachelors</vt:lpstr>
      <vt:lpstr>Chinatown Gateway Plaza</vt:lpstr>
      <vt:lpstr>Chinatown Manor</vt:lpstr>
      <vt:lpstr>Harbor Village</vt:lpstr>
      <vt:lpstr>Kanoa</vt:lpstr>
      <vt:lpstr>Kulana Nani</vt:lpstr>
      <vt:lpstr>Manoa Gardens</vt:lpstr>
      <vt:lpstr>Marin Tower</vt:lpstr>
      <vt:lpstr>Pauahi Hale</vt:lpstr>
      <vt:lpstr>Westlake</vt:lpstr>
      <vt:lpstr>Westloch</vt:lpstr>
      <vt:lpstr>Winston Hale</vt:lpstr>
      <vt:lpstr>HUD Income</vt:lpstr>
      <vt:lpstr>Bachelors!Print_Titles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P Wathen</dc:creator>
  <cp:lastModifiedBy>Charles P Wathen</cp:lastModifiedBy>
  <cp:lastPrinted>2013-02-08T22:47:22Z</cp:lastPrinted>
  <dcterms:created xsi:type="dcterms:W3CDTF">2013-01-25T18:57:27Z</dcterms:created>
  <dcterms:modified xsi:type="dcterms:W3CDTF">2013-02-08T22:47:34Z</dcterms:modified>
</cp:coreProperties>
</file>